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<sst xmlns="http://schemas.openxmlformats.org/spreadsheetml/2006/main" count="161" uniqueCount="59">
  <si>
    <t>Beginn</t>
  </si>
  <si>
    <t>Gruppe A</t>
  </si>
  <si>
    <t>Gruppe B</t>
  </si>
  <si>
    <t>1.</t>
  </si>
  <si>
    <t>2.</t>
  </si>
  <si>
    <t>3.</t>
  </si>
  <si>
    <t>4.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</si>
  <si>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</si>
  <si>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</si>
  <si>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</si>
  <si>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</si>
  <si>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</si>
  <si>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</si>
  <si>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</si>
  <si>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</si>
  <si>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</si>
  <si>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</si>
  <si>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</si>
  <si>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</si>
  <si>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</si>
  <si>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</si>
  <si>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</si>
  <si>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</si>
  <si>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</si>
  <si>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</si>
  <si>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</si>
  <si>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</si>
  <si>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</si>
  <si>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</si>
  <si>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</si>
  <si>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</si>
  <si>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</si>
  <si>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</si>
  <si>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</si>
  <si>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</si>
  <si>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Endspiel</t>
  </si>
  <si>
    <t>1. Gruppe A</t>
  </si>
  <si>
    <t>1. Gruppe B</t>
  </si>
  <si>
    <t>Endergebnis</t>
  </si>
  <si>
    <t>Datum:</t>
  </si>
  <si>
    <t>Spielstätte:</t>
  </si>
  <si>
    <t>Elfmeterschießen</t>
  </si>
  <si>
    <t>Verlängerung</t>
  </si>
  <si>
    <t>5.</t>
  </si>
  <si>
    <t>BV Bad Sassendorf</t>
  </si>
  <si>
    <t>Höinger SV</t>
  </si>
  <si>
    <t>der  B-Juniorinnen</t>
  </si>
  <si>
    <t>Germania Hovestadt</t>
  </si>
  <si>
    <t>SC Neuengeseke</t>
  </si>
  <si>
    <t>SuS Scheidingen</t>
  </si>
  <si>
    <t>MFFC Soest</t>
  </si>
  <si>
    <t>SG Ense</t>
  </si>
  <si>
    <t>TV Borgeln</t>
  </si>
  <si>
    <t>Kreis Soest</t>
  </si>
  <si>
    <t xml:space="preserve">Pokal-Kleinfeldturnier </t>
  </si>
  <si>
    <t>Sportplatz "Im Ohl" , Wickede</t>
  </si>
  <si>
    <t>am Sonntag, den 17. November 2012</t>
  </si>
  <si>
    <t>TuS Wickede</t>
  </si>
  <si>
    <t>TuS Wickede II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</si>
</sst>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407]dddd\,\ d\.\ mmmm\ yyyy"/>
    <numFmt numFmtId="182" formatCode="d/m/yy;@"/>
    <numFmt numFmtId="183" formatCode="mm"/>
    <numFmt numFmtId="184" formatCode="h:mm"/>
    <numFmt numFmtId="185" formatCode="d/m/yyyy;@"/>
  </numFmts>
  <fonts count="40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24"/>
      <name val="Comic Sans MS"/>
      <family val="4"/>
    </font>
    <font>
      <sz val="14"/>
      <name val="Comic Sans MS"/>
      <family val="4"/>
    </font>
    <font>
      <sz val="18"/>
      <name val="Comic Sans MS"/>
      <family val="4"/>
    </font>
    <font>
      <sz val="22"/>
      <name val="Comic Sans MS"/>
      <family val="4"/>
    </font>
    <font>
      <sz val="12"/>
      <name val="Comic Sans MS"/>
      <family val="4"/>
    </font>
    <font>
      <b/>
      <sz val="18"/>
      <name val="Comic Sans MS"/>
      <family val="4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0" borderId="2" applyNumberFormat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9" applyNumberFormat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84" fontId="6" fillId="0" borderId="0" xfId="0" applyNumberFormat="1" applyFont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4" fillId="0" borderId="19" xfId="0" applyFont="1" applyBorder="1" applyAlignment="1" applyProtection="1">
      <alignment/>
      <protection hidden="1"/>
    </xf>
    <xf numFmtId="0" fontId="14" fillId="0" borderId="2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21" fillId="0" borderId="22" xfId="0" applyFont="1" applyBorder="1" applyAlignment="1" applyProtection="1">
      <alignment horizont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center"/>
      <protection hidden="1"/>
    </xf>
    <xf numFmtId="180" fontId="20" fillId="24" borderId="14" xfId="0" applyNumberFormat="1" applyFont="1" applyFill="1" applyBorder="1" applyAlignment="1" applyProtection="1">
      <alignment horizontal="center"/>
      <protection hidden="1"/>
    </xf>
    <xf numFmtId="180" fontId="20" fillId="24" borderId="11" xfId="0" applyNumberFormat="1" applyFont="1" applyFill="1" applyBorder="1" applyAlignment="1" applyProtection="1">
      <alignment horizontal="center"/>
      <protection hidden="1"/>
    </xf>
    <xf numFmtId="180" fontId="20" fillId="24" borderId="15" xfId="0" applyNumberFormat="1" applyFont="1" applyFill="1" applyBorder="1" applyAlignment="1" applyProtection="1">
      <alignment horizontal="center"/>
      <protection hidden="1"/>
    </xf>
    <xf numFmtId="180" fontId="20" fillId="24" borderId="24" xfId="0" applyNumberFormat="1" applyFont="1" applyFill="1" applyBorder="1" applyAlignment="1" applyProtection="1">
      <alignment horizontal="center"/>
      <protection hidden="1" locked="0"/>
    </xf>
    <xf numFmtId="180" fontId="20" fillId="24" borderId="13" xfId="0" applyNumberFormat="1" applyFont="1" applyFill="1" applyBorder="1" applyAlignment="1" applyProtection="1">
      <alignment horizontal="center"/>
      <protection hidden="1" locked="0"/>
    </xf>
    <xf numFmtId="180" fontId="20" fillId="24" borderId="25" xfId="0" applyNumberFormat="1" applyFont="1" applyFill="1" applyBorder="1" applyAlignment="1" applyProtection="1">
      <alignment horizontal="center"/>
      <protection hidden="1" locked="0"/>
    </xf>
    <xf numFmtId="0" fontId="8" fillId="15" borderId="26" xfId="0" applyFont="1" applyFill="1" applyBorder="1" applyAlignment="1" applyProtection="1">
      <alignment horizontal="center"/>
      <protection hidden="1"/>
    </xf>
    <xf numFmtId="0" fontId="8" fillId="15" borderId="19" xfId="0" applyFont="1" applyFill="1" applyBorder="1" applyAlignment="1" applyProtection="1">
      <alignment horizontal="center"/>
      <protection hidden="1"/>
    </xf>
    <xf numFmtId="0" fontId="8" fillId="15" borderId="20" xfId="0" applyFont="1" applyFill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/>
      <protection hidden="1"/>
    </xf>
    <xf numFmtId="0" fontId="21" fillId="0" borderId="10" xfId="0" applyFont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28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180" fontId="6" fillId="0" borderId="30" xfId="0" applyNumberFormat="1" applyFont="1" applyBorder="1" applyAlignment="1" applyProtection="1">
      <alignment horizontal="center"/>
      <protection hidden="1"/>
    </xf>
    <xf numFmtId="180" fontId="6" fillId="0" borderId="10" xfId="0" applyNumberFormat="1" applyFont="1" applyBorder="1" applyAlignment="1" applyProtection="1">
      <alignment horizontal="center"/>
      <protection hidden="1"/>
    </xf>
    <xf numFmtId="180" fontId="6" fillId="0" borderId="31" xfId="0" applyNumberFormat="1" applyFont="1" applyBorder="1" applyAlignment="1" applyProtection="1">
      <alignment horizontal="center"/>
      <protection hidden="1"/>
    </xf>
    <xf numFmtId="0" fontId="6" fillId="0" borderId="29" xfId="0" applyFont="1" applyBorder="1" applyAlignment="1" applyProtection="1">
      <alignment horizontal="center"/>
      <protection hidden="1" locked="0"/>
    </xf>
    <xf numFmtId="0" fontId="6" fillId="0" borderId="11" xfId="0" applyFont="1" applyBorder="1" applyAlignment="1" applyProtection="1">
      <alignment horizontal="center"/>
      <protection hidden="1" locked="0"/>
    </xf>
    <xf numFmtId="0" fontId="6" fillId="0" borderId="21" xfId="0" applyFont="1" applyBorder="1" applyAlignment="1" applyProtection="1">
      <alignment horizontal="center"/>
      <protection hidden="1" locked="0"/>
    </xf>
    <xf numFmtId="0" fontId="6" fillId="0" borderId="29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6" fillId="0" borderId="30" xfId="0" applyFont="1" applyBorder="1" applyAlignment="1" applyProtection="1">
      <alignment horizontal="center"/>
      <protection hidden="1" locked="0"/>
    </xf>
    <xf numFmtId="0" fontId="6" fillId="0" borderId="10" xfId="0" applyFont="1" applyBorder="1" applyAlignment="1" applyProtection="1">
      <alignment horizontal="center"/>
      <protection hidden="1" locked="0"/>
    </xf>
    <xf numFmtId="0" fontId="6" fillId="0" borderId="31" xfId="0" applyFont="1" applyBorder="1" applyAlignment="1" applyProtection="1">
      <alignment horizontal="center"/>
      <protection hidden="1" locked="0"/>
    </xf>
    <xf numFmtId="0" fontId="6" fillId="0" borderId="3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31" xfId="0" applyFont="1" applyBorder="1" applyAlignment="1" applyProtection="1">
      <alignment horizontal="center"/>
      <protection hidden="1"/>
    </xf>
    <xf numFmtId="180" fontId="6" fillId="0" borderId="29" xfId="0" applyNumberFormat="1" applyFont="1" applyBorder="1" applyAlignment="1" applyProtection="1">
      <alignment horizontal="center"/>
      <protection hidden="1"/>
    </xf>
    <xf numFmtId="180" fontId="6" fillId="0" borderId="11" xfId="0" applyNumberFormat="1" applyFont="1" applyBorder="1" applyAlignment="1" applyProtection="1">
      <alignment horizontal="center"/>
      <protection hidden="1"/>
    </xf>
    <xf numFmtId="180" fontId="6" fillId="0" borderId="21" xfId="0" applyNumberFormat="1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21" fillId="0" borderId="22" xfId="0" applyFont="1" applyBorder="1" applyAlignment="1" applyProtection="1">
      <alignment horizontal="left"/>
      <protection hidden="1"/>
    </xf>
    <xf numFmtId="0" fontId="21" fillId="0" borderId="18" xfId="0" applyFont="1" applyBorder="1" applyAlignment="1" applyProtection="1">
      <alignment horizontal="left"/>
      <protection hidden="1"/>
    </xf>
    <xf numFmtId="0" fontId="8" fillId="25" borderId="32" xfId="0" applyFont="1" applyFill="1" applyBorder="1" applyAlignment="1" applyProtection="1">
      <alignment horizontal="center"/>
      <protection hidden="1"/>
    </xf>
    <xf numFmtId="0" fontId="8" fillId="25" borderId="17" xfId="0" applyFont="1" applyFill="1" applyBorder="1" applyAlignment="1" applyProtection="1">
      <alignment horizontal="center"/>
      <protection hidden="1"/>
    </xf>
    <xf numFmtId="0" fontId="8" fillId="25" borderId="33" xfId="0" applyFont="1" applyFill="1" applyBorder="1" applyAlignment="1" applyProtection="1">
      <alignment horizontal="center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0" fillId="0" borderId="23" xfId="0" applyFont="1" applyBorder="1" applyAlignment="1" applyProtection="1">
      <alignment horizontal="left"/>
      <protection hidden="1" locked="0"/>
    </xf>
    <xf numFmtId="0" fontId="21" fillId="0" borderId="14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left"/>
      <protection hidden="1"/>
    </xf>
    <xf numFmtId="0" fontId="21" fillId="0" borderId="10" xfId="0" applyFont="1" applyBorder="1" applyAlignment="1" applyProtection="1">
      <alignment horizontal="left"/>
      <protection hidden="1"/>
    </xf>
    <xf numFmtId="0" fontId="21" fillId="0" borderId="35" xfId="0" applyFont="1" applyBorder="1" applyAlignment="1" applyProtection="1">
      <alignment horizontal="center"/>
      <protection hidden="1"/>
    </xf>
    <xf numFmtId="0" fontId="21" fillId="0" borderId="36" xfId="0" applyFont="1" applyBorder="1" applyAlignment="1" applyProtection="1">
      <alignment horizontal="center"/>
      <protection hidden="1"/>
    </xf>
    <xf numFmtId="0" fontId="21" fillId="0" borderId="30" xfId="0" applyFont="1" applyBorder="1" applyAlignment="1" applyProtection="1">
      <alignment horizontal="center"/>
      <protection hidden="1"/>
    </xf>
    <xf numFmtId="0" fontId="8" fillId="25" borderId="26" xfId="0" applyFont="1" applyFill="1" applyBorder="1" applyAlignment="1" applyProtection="1">
      <alignment horizontal="center"/>
      <protection hidden="1"/>
    </xf>
    <xf numFmtId="0" fontId="8" fillId="25" borderId="19" xfId="0" applyFont="1" applyFill="1" applyBorder="1" applyAlignment="1" applyProtection="1">
      <alignment horizontal="center"/>
      <protection hidden="1"/>
    </xf>
    <xf numFmtId="0" fontId="8" fillId="25" borderId="20" xfId="0" applyFont="1" applyFill="1" applyBorder="1" applyAlignment="1" applyProtection="1">
      <alignment horizontal="center"/>
      <protection hidden="1"/>
    </xf>
    <xf numFmtId="0" fontId="21" fillId="0" borderId="37" xfId="0" applyFont="1" applyBorder="1" applyAlignment="1" applyProtection="1">
      <alignment horizontal="center"/>
      <protection hidden="1"/>
    </xf>
    <xf numFmtId="0" fontId="21" fillId="0" borderId="16" xfId="0" applyFont="1" applyBorder="1" applyAlignment="1" applyProtection="1">
      <alignment horizontal="center"/>
      <protection hidden="1"/>
    </xf>
    <xf numFmtId="0" fontId="21" fillId="0" borderId="34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 locked="0"/>
    </xf>
    <xf numFmtId="0" fontId="14" fillId="0" borderId="0" xfId="0" applyFont="1" applyBorder="1" applyAlignment="1" applyProtection="1">
      <alignment horizontal="center"/>
      <protection hidden="1" locked="0"/>
    </xf>
    <xf numFmtId="180" fontId="14" fillId="0" borderId="26" xfId="0" applyNumberFormat="1" applyFont="1" applyBorder="1" applyAlignment="1" applyProtection="1">
      <alignment horizontal="center"/>
      <protection hidden="1" locked="0"/>
    </xf>
    <xf numFmtId="0" fontId="22" fillId="0" borderId="19" xfId="0" applyFont="1" applyBorder="1" applyAlignment="1" applyProtection="1">
      <alignment/>
      <protection hidden="1" locked="0"/>
    </xf>
    <xf numFmtId="0" fontId="22" fillId="0" borderId="20" xfId="0" applyFont="1" applyBorder="1" applyAlignment="1" applyProtection="1">
      <alignment/>
      <protection hidden="1" locked="0"/>
    </xf>
    <xf numFmtId="185" fontId="14" fillId="0" borderId="38" xfId="0" applyNumberFormat="1" applyFont="1" applyBorder="1" applyAlignment="1" applyProtection="1">
      <alignment horizontal="center"/>
      <protection hidden="1" locked="0"/>
    </xf>
    <xf numFmtId="185" fontId="22" fillId="0" borderId="38" xfId="0" applyNumberFormat="1" applyFont="1" applyBorder="1" applyAlignment="1" applyProtection="1">
      <alignment/>
      <protection hidden="1" locked="0"/>
    </xf>
    <xf numFmtId="0" fontId="15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left"/>
      <protection hidden="1"/>
    </xf>
    <xf numFmtId="0" fontId="22" fillId="0" borderId="38" xfId="0" applyFont="1" applyBorder="1" applyAlignment="1" applyProtection="1">
      <alignment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40" xfId="0" applyFont="1" applyBorder="1" applyAlignment="1" applyProtection="1">
      <alignment horizontal="center"/>
      <protection hidden="1"/>
    </xf>
    <xf numFmtId="0" fontId="21" fillId="0" borderId="41" xfId="0" applyFont="1" applyBorder="1" applyAlignment="1" applyProtection="1">
      <alignment horizontal="center"/>
      <protection hidden="1"/>
    </xf>
    <xf numFmtId="0" fontId="21" fillId="0" borderId="42" xfId="0" applyFont="1" applyBorder="1" applyAlignment="1" applyProtection="1">
      <alignment horizontal="center"/>
      <protection hidden="1"/>
    </xf>
    <xf numFmtId="0" fontId="21" fillId="0" borderId="43" xfId="0" applyFont="1" applyBorder="1" applyAlignment="1" applyProtection="1">
      <alignment horizontal="center"/>
      <protection hidden="1"/>
    </xf>
    <xf numFmtId="0" fontId="21" fillId="0" borderId="44" xfId="0" applyFont="1" applyBorder="1" applyAlignment="1" applyProtection="1">
      <alignment horizontal="center"/>
      <protection hidden="1"/>
    </xf>
    <xf numFmtId="0" fontId="14" fillId="0" borderId="19" xfId="0" applyNumberFormat="1" applyFont="1" applyBorder="1" applyAlignment="1" applyProtection="1">
      <alignment horizontal="center"/>
      <protection hidden="1" locked="0"/>
    </xf>
    <xf numFmtId="0" fontId="14" fillId="0" borderId="19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left"/>
      <protection hidden="1"/>
    </xf>
    <xf numFmtId="0" fontId="21" fillId="0" borderId="11" xfId="0" applyFont="1" applyBorder="1" applyAlignment="1" applyProtection="1">
      <alignment horizontal="left"/>
      <protection hidden="1"/>
    </xf>
    <xf numFmtId="0" fontId="21" fillId="0" borderId="45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46" xfId="0" applyFont="1" applyBorder="1" applyAlignment="1" applyProtection="1">
      <alignment horizontal="center"/>
      <protection hidden="1"/>
    </xf>
    <xf numFmtId="0" fontId="21" fillId="0" borderId="23" xfId="0" applyFont="1" applyBorder="1" applyAlignment="1" applyProtection="1">
      <alignment horizontal="left"/>
      <protection hidden="1"/>
    </xf>
    <xf numFmtId="0" fontId="21" fillId="0" borderId="45" xfId="0" applyFont="1" applyBorder="1" applyAlignment="1" applyProtection="1">
      <alignment horizontal="left"/>
      <protection hidden="1"/>
    </xf>
    <xf numFmtId="0" fontId="21" fillId="0" borderId="12" xfId="0" applyFont="1" applyBorder="1" applyAlignment="1" applyProtection="1">
      <alignment horizontal="left"/>
      <protection hidden="1"/>
    </xf>
    <xf numFmtId="0" fontId="21" fillId="0" borderId="46" xfId="0" applyFont="1" applyBorder="1" applyAlignment="1" applyProtection="1">
      <alignment horizontal="left"/>
      <protection hidden="1"/>
    </xf>
    <xf numFmtId="0" fontId="6" fillId="0" borderId="47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48" xfId="0" applyFont="1" applyBorder="1" applyAlignment="1" applyProtection="1">
      <alignment horizontal="center"/>
      <protection hidden="1"/>
    </xf>
    <xf numFmtId="0" fontId="6" fillId="0" borderId="47" xfId="0" applyFont="1" applyBorder="1" applyAlignment="1" applyProtection="1">
      <alignment horizontal="center"/>
      <protection hidden="1" locked="0"/>
    </xf>
    <xf numFmtId="0" fontId="6" fillId="0" borderId="13" xfId="0" applyFont="1" applyBorder="1" applyAlignment="1" applyProtection="1">
      <alignment horizontal="center"/>
      <protection hidden="1" locked="0"/>
    </xf>
    <xf numFmtId="0" fontId="6" fillId="0" borderId="48" xfId="0" applyFont="1" applyBorder="1" applyAlignment="1" applyProtection="1">
      <alignment horizontal="center"/>
      <protection hidden="1" locked="0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180" fontId="6" fillId="0" borderId="42" xfId="0" applyNumberFormat="1" applyFont="1" applyBorder="1" applyAlignment="1" applyProtection="1">
      <alignment horizontal="center"/>
      <protection hidden="1"/>
    </xf>
    <xf numFmtId="180" fontId="6" fillId="0" borderId="12" xfId="0" applyNumberFormat="1" applyFont="1" applyBorder="1" applyAlignment="1" applyProtection="1">
      <alignment horizontal="center"/>
      <protection hidden="1"/>
    </xf>
    <xf numFmtId="180" fontId="6" fillId="0" borderId="49" xfId="0" applyNumberFormat="1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/>
      <protection hidden="1"/>
    </xf>
    <xf numFmtId="0" fontId="6" fillId="0" borderId="42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180" fontId="6" fillId="0" borderId="50" xfId="0" applyNumberFormat="1" applyFont="1" applyBorder="1" applyAlignment="1" applyProtection="1">
      <alignment horizontal="center"/>
      <protection hidden="1"/>
    </xf>
    <xf numFmtId="180" fontId="6" fillId="0" borderId="17" xfId="0" applyNumberFormat="1" applyFont="1" applyBorder="1" applyAlignment="1" applyProtection="1">
      <alignment horizontal="center"/>
      <protection hidden="1"/>
    </xf>
    <xf numFmtId="180" fontId="6" fillId="0" borderId="51" xfId="0" applyNumberFormat="1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80" fontId="6" fillId="0" borderId="47" xfId="0" applyNumberFormat="1" applyFont="1" applyBorder="1" applyAlignment="1" applyProtection="1">
      <alignment horizontal="center"/>
      <protection hidden="1"/>
    </xf>
    <xf numFmtId="180" fontId="6" fillId="0" borderId="13" xfId="0" applyNumberFormat="1" applyFont="1" applyBorder="1" applyAlignment="1" applyProtection="1">
      <alignment horizontal="center"/>
      <protection hidden="1"/>
    </xf>
    <xf numFmtId="180" fontId="6" fillId="0" borderId="48" xfId="0" applyNumberFormat="1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9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3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 locked="0"/>
    </xf>
    <xf numFmtId="0" fontId="0" fillId="0" borderId="11" xfId="0" applyBorder="1" applyAlignment="1" applyProtection="1">
      <alignment horizontal="left"/>
      <protection hidden="1" locked="0"/>
    </xf>
    <xf numFmtId="0" fontId="0" fillId="0" borderId="11" xfId="0" applyFont="1" applyBorder="1" applyAlignment="1" applyProtection="1">
      <alignment horizontal="left"/>
      <protection hidden="1" locked="0"/>
    </xf>
    <xf numFmtId="0" fontId="0" fillId="0" borderId="15" xfId="0" applyFont="1" applyBorder="1" applyAlignment="1" applyProtection="1">
      <alignment horizontal="left"/>
      <protection hidden="1"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52" xfId="0" applyFont="1" applyBorder="1" applyAlignment="1" applyProtection="1">
      <alignment horizontal="center"/>
      <protection hidden="1"/>
    </xf>
    <xf numFmtId="0" fontId="8" fillId="14" borderId="53" xfId="0" applyFont="1" applyFill="1" applyBorder="1" applyAlignment="1" applyProtection="1">
      <alignment horizontal="center"/>
      <protection hidden="1"/>
    </xf>
    <xf numFmtId="0" fontId="8" fillId="14" borderId="54" xfId="0" applyFont="1" applyFill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0" fontId="0" fillId="0" borderId="47" xfId="0" applyFont="1" applyBorder="1" applyAlignment="1" applyProtection="1">
      <alignment horizontal="center"/>
      <protection hidden="1" locked="0"/>
    </xf>
    <xf numFmtId="0" fontId="8" fillId="14" borderId="55" xfId="0" applyFont="1" applyFill="1" applyBorder="1" applyAlignment="1" applyProtection="1">
      <alignment horizontal="center"/>
      <protection hidden="1"/>
    </xf>
    <xf numFmtId="0" fontId="8" fillId="14" borderId="56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0" fontId="18" fillId="0" borderId="0" xfId="0" applyFont="1" applyBorder="1" applyAlignment="1" applyProtection="1">
      <alignment horizontal="center"/>
      <protection hidden="1" locked="0"/>
    </xf>
    <xf numFmtId="0" fontId="5" fillId="15" borderId="26" xfId="0" applyFont="1" applyFill="1" applyBorder="1" applyAlignment="1" applyProtection="1">
      <alignment horizontal="center"/>
      <protection hidden="1"/>
    </xf>
    <xf numFmtId="0" fontId="5" fillId="15" borderId="19" xfId="0" applyFont="1" applyFill="1" applyBorder="1" applyAlignment="1" applyProtection="1">
      <alignment horizontal="center"/>
      <protection hidden="1"/>
    </xf>
    <xf numFmtId="0" fontId="5" fillId="15" borderId="20" xfId="0" applyFont="1" applyFill="1" applyBorder="1" applyAlignment="1" applyProtection="1">
      <alignment horizontal="center"/>
      <protection hidden="1"/>
    </xf>
    <xf numFmtId="0" fontId="5" fillId="25" borderId="26" xfId="0" applyFont="1" applyFill="1" applyBorder="1" applyAlignment="1" applyProtection="1">
      <alignment horizontal="center"/>
      <protection hidden="1"/>
    </xf>
    <xf numFmtId="0" fontId="5" fillId="25" borderId="19" xfId="0" applyFont="1" applyFill="1" applyBorder="1" applyAlignment="1" applyProtection="1">
      <alignment horizontal="center"/>
      <protection hidden="1"/>
    </xf>
    <xf numFmtId="0" fontId="5" fillId="25" borderId="20" xfId="0" applyFont="1" applyFill="1" applyBorder="1" applyAlignment="1" applyProtection="1">
      <alignment horizontal="center"/>
      <protection hidden="1"/>
    </xf>
    <xf numFmtId="0" fontId="14" fillId="0" borderId="26" xfId="0" applyFont="1" applyBorder="1" applyAlignment="1" applyProtection="1">
      <alignment horizontal="center"/>
      <protection hidden="1"/>
    </xf>
    <xf numFmtId="0" fontId="14" fillId="0" borderId="19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1" fontId="14" fillId="0" borderId="19" xfId="0" applyNumberFormat="1" applyFont="1" applyBorder="1" applyAlignment="1" applyProtection="1">
      <alignment horizontal="center"/>
      <protection hidden="1" locked="0"/>
    </xf>
    <xf numFmtId="0" fontId="14" fillId="0" borderId="19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8" fillId="3" borderId="26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0" fontId="8" fillId="3" borderId="55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left"/>
      <protection hidden="1" locked="0"/>
    </xf>
    <xf numFmtId="0" fontId="21" fillId="0" borderId="28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 locked="0"/>
    </xf>
    <xf numFmtId="0" fontId="6" fillId="0" borderId="17" xfId="0" applyFont="1" applyBorder="1" applyAlignment="1" applyProtection="1">
      <alignment horizontal="center"/>
      <protection hidden="1" locked="0"/>
    </xf>
    <xf numFmtId="0" fontId="6" fillId="0" borderId="33" xfId="0" applyFont="1" applyBorder="1" applyAlignment="1" applyProtection="1">
      <alignment horizontal="center"/>
      <protection hidden="1" locked="0"/>
    </xf>
    <xf numFmtId="180" fontId="6" fillId="0" borderId="32" xfId="0" applyNumberFormat="1" applyFont="1" applyBorder="1" applyAlignment="1" applyProtection="1">
      <alignment horizontal="center"/>
      <protection hidden="1"/>
    </xf>
    <xf numFmtId="180" fontId="6" fillId="0" borderId="33" xfId="0" applyNumberFormat="1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46" xfId="0" applyFont="1" applyBorder="1" applyAlignment="1" applyProtection="1">
      <alignment horizontal="left"/>
      <protection hidden="1"/>
    </xf>
    <xf numFmtId="0" fontId="5" fillId="0" borderId="27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/>
      <protection hidden="1"/>
    </xf>
    <xf numFmtId="0" fontId="5" fillId="0" borderId="22" xfId="0" applyFont="1" applyBorder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21" borderId="26" xfId="0" applyFont="1" applyFill="1" applyBorder="1" applyAlignment="1" applyProtection="1">
      <alignment horizontal="center"/>
      <protection hidden="1"/>
    </xf>
    <xf numFmtId="0" fontId="5" fillId="21" borderId="19" xfId="0" applyFont="1" applyFill="1" applyBorder="1" applyAlignment="1" applyProtection="1">
      <alignment horizontal="center"/>
      <protection hidden="1"/>
    </xf>
    <xf numFmtId="0" fontId="5" fillId="21" borderId="20" xfId="0" applyFont="1" applyFill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5" fillId="0" borderId="28" xfId="0" applyFont="1" applyBorder="1" applyAlignment="1" applyProtection="1">
      <alignment horizontal="left"/>
      <protection hidden="1"/>
    </xf>
    <xf numFmtId="0" fontId="5" fillId="0" borderId="22" xfId="0" applyFont="1" applyBorder="1" applyAlignment="1" applyProtection="1">
      <alignment horizontal="left"/>
      <protection hidden="1"/>
    </xf>
    <xf numFmtId="0" fontId="5" fillId="0" borderId="18" xfId="0" applyFont="1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 horizontal="left"/>
      <protection hidden="1"/>
    </xf>
    <xf numFmtId="0" fontId="19" fillId="24" borderId="26" xfId="0" applyFont="1" applyFill="1" applyBorder="1" applyAlignment="1" applyProtection="1">
      <alignment horizontal="center"/>
      <protection hidden="1"/>
    </xf>
    <xf numFmtId="0" fontId="19" fillId="24" borderId="19" xfId="0" applyFont="1" applyFill="1" applyBorder="1" applyAlignment="1" applyProtection="1">
      <alignment horizontal="center"/>
      <protection hidden="1"/>
    </xf>
    <xf numFmtId="0" fontId="19" fillId="24" borderId="20" xfId="0" applyFont="1" applyFill="1" applyBorder="1" applyAlignment="1" applyProtection="1">
      <alignment horizontal="center"/>
      <protection hidden="1"/>
    </xf>
    <xf numFmtId="180" fontId="20" fillId="24" borderId="27" xfId="0" applyNumberFormat="1" applyFont="1" applyFill="1" applyBorder="1" applyAlignment="1" applyProtection="1">
      <alignment horizontal="center"/>
      <protection hidden="1" locked="0"/>
    </xf>
    <xf numFmtId="180" fontId="20" fillId="24" borderId="10" xfId="0" applyNumberFormat="1" applyFont="1" applyFill="1" applyBorder="1" applyAlignment="1" applyProtection="1">
      <alignment horizontal="center"/>
      <protection hidden="1" locked="0"/>
    </xf>
    <xf numFmtId="180" fontId="20" fillId="24" borderId="28" xfId="0" applyNumberFormat="1" applyFont="1" applyFill="1" applyBorder="1" applyAlignment="1" applyProtection="1">
      <alignment horizontal="center"/>
      <protection hidden="1" locked="0"/>
    </xf>
    <xf numFmtId="180" fontId="20" fillId="24" borderId="45" xfId="0" applyNumberFormat="1" applyFont="1" applyFill="1" applyBorder="1" applyAlignment="1" applyProtection="1">
      <alignment horizontal="center"/>
      <protection hidden="1"/>
    </xf>
    <xf numFmtId="180" fontId="20" fillId="24" borderId="12" xfId="0" applyNumberFormat="1" applyFont="1" applyFill="1" applyBorder="1" applyAlignment="1" applyProtection="1">
      <alignment horizontal="center"/>
      <protection hidden="1"/>
    </xf>
    <xf numFmtId="180" fontId="20" fillId="24" borderId="46" xfId="0" applyNumberFormat="1" applyFont="1" applyFill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23" xfId="0" applyFont="1" applyBorder="1" applyAlignment="1" applyProtection="1">
      <alignment/>
      <protection hidden="1"/>
    </xf>
    <xf numFmtId="0" fontId="1" fillId="0" borderId="45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46" xfId="0" applyFont="1" applyBorder="1" applyAlignment="1" applyProtection="1">
      <alignment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28575</xdr:colOff>
      <xdr:row>0</xdr:row>
      <xdr:rowOff>123825</xdr:rowOff>
    </xdr:from>
    <xdr:to>
      <xdr:col>54</xdr:col>
      <xdr:colOff>28575</xdr:colOff>
      <xdr:row>3</xdr:row>
      <xdr:rowOff>238125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809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44</xdr:row>
      <xdr:rowOff>9525</xdr:rowOff>
    </xdr:from>
    <xdr:to>
      <xdr:col>53</xdr:col>
      <xdr:colOff>104775</xdr:colOff>
      <xdr:row>45</xdr:row>
      <xdr:rowOff>76200</xdr:rowOff>
    </xdr:to>
    <xdr:pic>
      <xdr:nvPicPr>
        <xdr:cNvPr id="2" name="Sortier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09918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2"/>
  <sheetViews>
    <sheetView tabSelected="1" zoomScalePageLayoutView="0" workbookViewId="0" topLeftCell="A2">
      <selection activeCell="H63" sqref="H63"/>
    </sheetView>
  </sheetViews>
  <sheetFormatPr defaultColWidth="1.7109375" defaultRowHeight="12.75"/>
  <cols>
    <col min="1" max="55" width="1.7109375" style="1" customWidth="1"/>
    <col min="56" max="62" width="1.7109375" style="1" hidden="1" customWidth="1"/>
    <col min="63" max="64" width="1.71093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89" width="5.7109375" style="1" customWidth="1"/>
    <col min="90" max="16384" width="1.7109375" style="1" customWidth="1"/>
  </cols>
  <sheetData>
    <row r="2" spans="5:76" s="3" customFormat="1" ht="37.5">
      <c r="E2" s="205" t="s">
        <v>53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5:52" ht="21"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5:76" s="3" customFormat="1" ht="33">
      <c r="E4" s="206" t="s">
        <v>54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5:83" ht="21"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CE5" s="4"/>
    </row>
    <row r="6" spans="5:76" s="5" customFormat="1" ht="29.25">
      <c r="E6" s="207" t="s">
        <v>46</v>
      </c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5:52" ht="21"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</row>
    <row r="8" spans="5:52" ht="27">
      <c r="E8" s="124" t="s">
        <v>40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17" t="s">
        <v>55</v>
      </c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</row>
    <row r="9" spans="5:52" ht="21"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17" t="s">
        <v>56</v>
      </c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</row>
    <row r="10" spans="5:76" s="6" customFormat="1" ht="21" hidden="1"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21.75" thickBot="1">
      <c r="E12" s="126" t="s">
        <v>39</v>
      </c>
      <c r="F12" s="127"/>
      <c r="G12" s="127"/>
      <c r="H12" s="127"/>
      <c r="I12" s="127"/>
      <c r="J12" s="127"/>
      <c r="K12" s="127"/>
      <c r="L12" s="122">
        <v>41230</v>
      </c>
      <c r="M12" s="122"/>
      <c r="N12" s="122"/>
      <c r="O12" s="122"/>
      <c r="P12" s="122"/>
      <c r="Q12" s="122"/>
      <c r="R12" s="122"/>
      <c r="S12" s="122"/>
      <c r="T12" s="122"/>
      <c r="U12" s="123"/>
      <c r="V12" s="123"/>
      <c r="W12" s="123"/>
      <c r="X12" s="123"/>
      <c r="Y12" s="35"/>
      <c r="Z12" s="35"/>
      <c r="AA12" s="35"/>
      <c r="AB12" s="35"/>
      <c r="AC12" s="35"/>
      <c r="AD12" s="214" t="s">
        <v>26</v>
      </c>
      <c r="AE12" s="215"/>
      <c r="AF12" s="215"/>
      <c r="AG12" s="215"/>
      <c r="AH12" s="215"/>
      <c r="AI12" s="216"/>
      <c r="AJ12" s="119">
        <v>0.5416666666666666</v>
      </c>
      <c r="AK12" s="120"/>
      <c r="AL12" s="120"/>
      <c r="AM12" s="120"/>
      <c r="AN12" s="120"/>
      <c r="AO12" s="120"/>
      <c r="AP12" s="120"/>
      <c r="AQ12" s="12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5:43" ht="21.75" thickBot="1"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5:76" ht="21.75" thickBot="1">
      <c r="E14" s="214" t="s">
        <v>27</v>
      </c>
      <c r="F14" s="215"/>
      <c r="G14" s="215"/>
      <c r="H14" s="215"/>
      <c r="I14" s="215"/>
      <c r="J14" s="215"/>
      <c r="K14" s="216"/>
      <c r="L14" s="134">
        <v>1</v>
      </c>
      <c r="M14" s="134"/>
      <c r="N14" s="135" t="s">
        <v>30</v>
      </c>
      <c r="O14" s="135"/>
      <c r="P14" s="217">
        <v>20</v>
      </c>
      <c r="Q14" s="217"/>
      <c r="R14" s="217"/>
      <c r="S14" s="217"/>
      <c r="T14" s="218" t="s">
        <v>29</v>
      </c>
      <c r="U14" s="218"/>
      <c r="V14" s="218"/>
      <c r="W14" s="218"/>
      <c r="X14" s="219"/>
      <c r="Y14" s="36"/>
      <c r="Z14" s="36"/>
      <c r="AA14" s="36"/>
      <c r="AB14" s="36"/>
      <c r="AC14" s="36"/>
      <c r="AD14" s="214" t="s">
        <v>28</v>
      </c>
      <c r="AE14" s="215"/>
      <c r="AF14" s="215"/>
      <c r="AG14" s="215"/>
      <c r="AH14" s="215"/>
      <c r="AI14" s="216"/>
      <c r="AJ14" s="217">
        <v>3</v>
      </c>
      <c r="AK14" s="217"/>
      <c r="AL14" s="217"/>
      <c r="AM14" s="217"/>
      <c r="AN14" s="37" t="s">
        <v>29</v>
      </c>
      <c r="AO14" s="37"/>
      <c r="AP14" s="37"/>
      <c r="AQ14" s="38"/>
      <c r="BA14" s="2">
        <f>L14*P14</f>
        <v>20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8">
        <f>L14*BP14+BQ14</f>
        <v>0.01597222222222222</v>
      </c>
      <c r="BO14" s="1"/>
      <c r="BP14" s="8">
        <f>P14/1440</f>
        <v>0.013888888888888888</v>
      </c>
      <c r="BQ14" s="8">
        <f>AJ14/1440</f>
        <v>0.0020833333333333333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208" t="s">
        <v>1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10"/>
      <c r="AD16" s="211" t="s">
        <v>2</v>
      </c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3"/>
    </row>
    <row r="17" spans="2:55" ht="18">
      <c r="B17" s="196" t="s">
        <v>3</v>
      </c>
      <c r="C17" s="197"/>
      <c r="D17" s="198" t="s">
        <v>57</v>
      </c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D17" s="196" t="s">
        <v>3</v>
      </c>
      <c r="AE17" s="197"/>
      <c r="AF17" s="224" t="s">
        <v>49</v>
      </c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200"/>
    </row>
    <row r="18" spans="2:55" ht="18">
      <c r="B18" s="190" t="s">
        <v>4</v>
      </c>
      <c r="C18" s="191"/>
      <c r="D18" s="186" t="s">
        <v>52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D18" s="190" t="s">
        <v>4</v>
      </c>
      <c r="AE18" s="191"/>
      <c r="AF18" s="98" t="s">
        <v>45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100"/>
    </row>
    <row r="19" spans="2:55" ht="18">
      <c r="B19" s="190" t="s">
        <v>5</v>
      </c>
      <c r="C19" s="191"/>
      <c r="D19" s="186" t="s">
        <v>50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D19" s="190" t="s">
        <v>5</v>
      </c>
      <c r="AE19" s="191"/>
      <c r="AF19" s="98" t="s">
        <v>48</v>
      </c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100"/>
    </row>
    <row r="20" spans="2:55" ht="18">
      <c r="B20" s="190" t="s">
        <v>6</v>
      </c>
      <c r="C20" s="191"/>
      <c r="D20" s="98" t="s">
        <v>44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D20" s="190" t="s">
        <v>6</v>
      </c>
      <c r="AE20" s="191"/>
      <c r="AF20" s="98" t="s">
        <v>47</v>
      </c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100"/>
    </row>
    <row r="21" spans="2:55" ht="18.75" thickBot="1">
      <c r="B21" s="194" t="s">
        <v>43</v>
      </c>
      <c r="C21" s="195"/>
      <c r="D21" s="187" t="s">
        <v>51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9"/>
      <c r="AD21" s="194" t="s">
        <v>43</v>
      </c>
      <c r="AE21" s="195"/>
      <c r="AF21" s="201" t="s">
        <v>58</v>
      </c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9"/>
    </row>
    <row r="22" ht="18.75" thickBot="1"/>
    <row r="23" spans="2:68" ht="18.75" thickBot="1">
      <c r="B23" s="192" t="s">
        <v>7</v>
      </c>
      <c r="C23" s="193"/>
      <c r="D23" s="193" t="s">
        <v>8</v>
      </c>
      <c r="E23" s="193"/>
      <c r="F23" s="193"/>
      <c r="G23" s="193"/>
      <c r="H23" s="193" t="s">
        <v>24</v>
      </c>
      <c r="I23" s="193"/>
      <c r="J23" s="193"/>
      <c r="K23" s="193" t="s">
        <v>0</v>
      </c>
      <c r="L23" s="193"/>
      <c r="M23" s="193"/>
      <c r="N23" s="193"/>
      <c r="O23" s="193"/>
      <c r="P23" s="193" t="s">
        <v>14</v>
      </c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203" t="s">
        <v>9</v>
      </c>
      <c r="AZ23" s="193"/>
      <c r="BA23" s="193"/>
      <c r="BB23" s="193"/>
      <c r="BC23" s="204"/>
      <c r="BD23" s="259"/>
      <c r="BE23" s="260"/>
      <c r="BF23" s="260"/>
      <c r="BG23" s="260"/>
      <c r="BH23" s="261"/>
      <c r="BM23" s="2" t="s">
        <v>15</v>
      </c>
      <c r="BN23" s="2" t="s">
        <v>16</v>
      </c>
      <c r="BO23" s="2" t="s">
        <v>17</v>
      </c>
      <c r="BP23" s="2" t="s">
        <v>18</v>
      </c>
    </row>
    <row r="24" spans="2:68" ht="18">
      <c r="B24" s="77">
        <v>1</v>
      </c>
      <c r="C24" s="78"/>
      <c r="D24" s="81">
        <v>1</v>
      </c>
      <c r="E24" s="82"/>
      <c r="F24" s="82"/>
      <c r="G24" s="83"/>
      <c r="H24" s="84" t="s">
        <v>12</v>
      </c>
      <c r="I24" s="85"/>
      <c r="J24" s="86"/>
      <c r="K24" s="66">
        <f>IF((BD24=""),AJ12,BD24)</f>
        <v>0.5416666666666666</v>
      </c>
      <c r="L24" s="67"/>
      <c r="M24" s="67"/>
      <c r="N24" s="67"/>
      <c r="O24" s="68"/>
      <c r="P24" s="184" t="str">
        <f>D17</f>
        <v>TuS Wickede</v>
      </c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9" t="s">
        <v>11</v>
      </c>
      <c r="AH24" s="79" t="str">
        <f>D18</f>
        <v>TV Borgeln</v>
      </c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80"/>
      <c r="AY24" s="65"/>
      <c r="AZ24" s="58"/>
      <c r="BA24" s="10" t="s">
        <v>10</v>
      </c>
      <c r="BB24" s="58"/>
      <c r="BC24" s="59"/>
      <c r="BD24" s="262"/>
      <c r="BE24" s="263"/>
      <c r="BF24" s="263"/>
      <c r="BG24" s="263"/>
      <c r="BH24" s="264"/>
      <c r="BM24" s="2">
        <f>AY24-BB24</f>
        <v>0</v>
      </c>
      <c r="BN24" s="2">
        <f>IF((OR(AY24="",BB24="")),0,IF(BM24&lt;0,0)+IF(BM24=0,1)+IF(BM24&gt;0,3))</f>
        <v>0</v>
      </c>
      <c r="BO24" s="2">
        <f>IF((OR(AY24="",BB24="")),0,IF(BM24&lt;0,3)+IF(BM24=0,1)+IF(BM24&gt;0,0))</f>
        <v>0</v>
      </c>
      <c r="BP24" s="2">
        <f>IF((OR(AY24="",BB24="")),0,1)</f>
        <v>0</v>
      </c>
    </row>
    <row r="25" spans="2:68" ht="18.75" thickBot="1">
      <c r="B25" s="60">
        <v>2</v>
      </c>
      <c r="C25" s="61"/>
      <c r="D25" s="69">
        <v>2</v>
      </c>
      <c r="E25" s="70"/>
      <c r="F25" s="70"/>
      <c r="G25" s="71"/>
      <c r="H25" s="72" t="s">
        <v>12</v>
      </c>
      <c r="I25" s="73"/>
      <c r="J25" s="74"/>
      <c r="K25" s="87">
        <f>IF((BD24=""),AJ12,BD24)</f>
        <v>0.5416666666666666</v>
      </c>
      <c r="L25" s="88"/>
      <c r="M25" s="88"/>
      <c r="N25" s="88"/>
      <c r="O25" s="89"/>
      <c r="P25" s="75" t="str">
        <f>D20</f>
        <v>BV Bad Sassendorf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11" t="s">
        <v>11</v>
      </c>
      <c r="AH25" s="76" t="str">
        <f>D19</f>
        <v>MFFC Soest</v>
      </c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90"/>
      <c r="AY25" s="62"/>
      <c r="AZ25" s="63"/>
      <c r="BA25" s="12" t="s">
        <v>10</v>
      </c>
      <c r="BB25" s="63"/>
      <c r="BC25" s="64"/>
      <c r="BD25" s="265"/>
      <c r="BE25" s="266"/>
      <c r="BF25" s="266"/>
      <c r="BG25" s="266"/>
      <c r="BH25" s="267"/>
      <c r="BM25" s="2">
        <f aca="true" t="shared" si="0" ref="BM25:BM43">AY25-BB25</f>
        <v>0</v>
      </c>
      <c r="BN25" s="2">
        <f aca="true" t="shared" si="1" ref="BN25:BN43">IF((OR(AY25="",BB25="")),0,IF(BM25&lt;0,0)+IF(BM25=0,1)+IF(BM25&gt;0,3))</f>
        <v>0</v>
      </c>
      <c r="BO25" s="2">
        <f aca="true" t="shared" si="2" ref="BO25:BO43">IF((OR(AY25="",BB25="")),0,IF(BM25&lt;0,3)+IF(BM25=0,1)+IF(BM25&gt;0,0))</f>
        <v>0</v>
      </c>
      <c r="BP25" s="2">
        <f aca="true" t="shared" si="3" ref="BP25:BP43">IF((OR(AY25="",BB25="")),0,1)</f>
        <v>0</v>
      </c>
    </row>
    <row r="26" spans="2:68" ht="18">
      <c r="B26" s="77">
        <v>3</v>
      </c>
      <c r="C26" s="78"/>
      <c r="D26" s="81">
        <v>1</v>
      </c>
      <c r="E26" s="82"/>
      <c r="F26" s="82"/>
      <c r="G26" s="83"/>
      <c r="H26" s="84" t="s">
        <v>13</v>
      </c>
      <c r="I26" s="85"/>
      <c r="J26" s="86"/>
      <c r="K26" s="66">
        <f>IF((BD26=""),K24+BN14,BD26)</f>
        <v>0.5576388888888888</v>
      </c>
      <c r="L26" s="67"/>
      <c r="M26" s="67"/>
      <c r="N26" s="67"/>
      <c r="O26" s="68"/>
      <c r="P26" s="91" t="str">
        <f>AF17</f>
        <v>SuS Scheidingen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" t="s">
        <v>11</v>
      </c>
      <c r="AH26" s="79" t="str">
        <f>AF18</f>
        <v>Höinger SV</v>
      </c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65"/>
      <c r="AZ26" s="58"/>
      <c r="BA26" s="10" t="s">
        <v>10</v>
      </c>
      <c r="BB26" s="58"/>
      <c r="BC26" s="59"/>
      <c r="BD26" s="49"/>
      <c r="BE26" s="50"/>
      <c r="BF26" s="50"/>
      <c r="BG26" s="50"/>
      <c r="BH26" s="51"/>
      <c r="BM26" s="2">
        <f t="shared" si="0"/>
        <v>0</v>
      </c>
      <c r="BN26" s="2">
        <f t="shared" si="1"/>
        <v>0</v>
      </c>
      <c r="BO26" s="2">
        <f t="shared" si="2"/>
        <v>0</v>
      </c>
      <c r="BP26" s="2">
        <f t="shared" si="3"/>
        <v>0</v>
      </c>
    </row>
    <row r="27" spans="2:68" ht="18.75" thickBot="1">
      <c r="B27" s="60">
        <v>4</v>
      </c>
      <c r="C27" s="61"/>
      <c r="D27" s="69">
        <v>2</v>
      </c>
      <c r="E27" s="70"/>
      <c r="F27" s="70"/>
      <c r="G27" s="71"/>
      <c r="H27" s="72" t="s">
        <v>13</v>
      </c>
      <c r="I27" s="73"/>
      <c r="J27" s="74"/>
      <c r="K27" s="87">
        <f>IF((BD26=""),K25+BN14,BD26)</f>
        <v>0.5576388888888888</v>
      </c>
      <c r="L27" s="88"/>
      <c r="M27" s="88"/>
      <c r="N27" s="88"/>
      <c r="O27" s="89"/>
      <c r="P27" s="75" t="str">
        <f>AF20</f>
        <v>Germania Hovestadt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11" t="s">
        <v>11</v>
      </c>
      <c r="AH27" s="76" t="str">
        <f>AF19</f>
        <v>SC Neuengeseke</v>
      </c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90"/>
      <c r="AY27" s="62"/>
      <c r="AZ27" s="63"/>
      <c r="BA27" s="12" t="s">
        <v>10</v>
      </c>
      <c r="BB27" s="63"/>
      <c r="BC27" s="64"/>
      <c r="BD27" s="265"/>
      <c r="BE27" s="266"/>
      <c r="BF27" s="266"/>
      <c r="BG27" s="266"/>
      <c r="BH27" s="267"/>
      <c r="BM27" s="2">
        <f t="shared" si="0"/>
        <v>0</v>
      </c>
      <c r="BN27" s="2">
        <f t="shared" si="1"/>
        <v>0</v>
      </c>
      <c r="BO27" s="2">
        <f t="shared" si="2"/>
        <v>0</v>
      </c>
      <c r="BP27" s="2">
        <f t="shared" si="3"/>
        <v>0</v>
      </c>
    </row>
    <row r="28" spans="2:68" ht="18">
      <c r="B28" s="77">
        <v>5</v>
      </c>
      <c r="C28" s="78"/>
      <c r="D28" s="81">
        <v>1</v>
      </c>
      <c r="E28" s="82"/>
      <c r="F28" s="82"/>
      <c r="G28" s="83"/>
      <c r="H28" s="84" t="s">
        <v>12</v>
      </c>
      <c r="I28" s="85"/>
      <c r="J28" s="86"/>
      <c r="K28" s="167">
        <f>IF((BD28=""),K26+BN14,BD28)</f>
        <v>0.5736111111111111</v>
      </c>
      <c r="L28" s="168"/>
      <c r="M28" s="168"/>
      <c r="N28" s="168"/>
      <c r="O28" s="169"/>
      <c r="P28" s="91" t="str">
        <f>D21</f>
        <v>SG Ense</v>
      </c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" t="s">
        <v>11</v>
      </c>
      <c r="AH28" s="79" t="str">
        <f>D17</f>
        <v>TuS Wickede</v>
      </c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80"/>
      <c r="AY28" s="65"/>
      <c r="AZ28" s="58"/>
      <c r="BA28" s="10" t="s">
        <v>10</v>
      </c>
      <c r="BB28" s="58"/>
      <c r="BC28" s="59"/>
      <c r="BD28" s="49"/>
      <c r="BE28" s="50"/>
      <c r="BF28" s="50"/>
      <c r="BG28" s="50"/>
      <c r="BH28" s="51"/>
      <c r="BM28" s="2">
        <f t="shared" si="0"/>
        <v>0</v>
      </c>
      <c r="BN28" s="2">
        <f t="shared" si="1"/>
        <v>0</v>
      </c>
      <c r="BO28" s="2">
        <f t="shared" si="2"/>
        <v>0</v>
      </c>
      <c r="BP28" s="2">
        <f t="shared" si="3"/>
        <v>0</v>
      </c>
    </row>
    <row r="29" spans="2:68" ht="18.75" thickBot="1">
      <c r="B29" s="154">
        <v>6</v>
      </c>
      <c r="C29" s="155"/>
      <c r="D29" s="164">
        <v>2</v>
      </c>
      <c r="E29" s="165"/>
      <c r="F29" s="165"/>
      <c r="G29" s="166"/>
      <c r="H29" s="161" t="s">
        <v>12</v>
      </c>
      <c r="I29" s="162"/>
      <c r="J29" s="163"/>
      <c r="K29" s="158">
        <f>IF((BD28=""),K27+BN14,BD28)</f>
        <v>0.5736111111111111</v>
      </c>
      <c r="L29" s="159"/>
      <c r="M29" s="159"/>
      <c r="N29" s="159"/>
      <c r="O29" s="160"/>
      <c r="P29" s="183" t="str">
        <f>D18</f>
        <v>TV Borgeln</v>
      </c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3" t="s">
        <v>11</v>
      </c>
      <c r="AH29" s="177" t="str">
        <f>D20</f>
        <v>BV Bad Sassendorf</v>
      </c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8"/>
      <c r="AY29" s="175"/>
      <c r="AZ29" s="176"/>
      <c r="BA29" s="14" t="s">
        <v>10</v>
      </c>
      <c r="BB29" s="176"/>
      <c r="BC29" s="180"/>
      <c r="BD29" s="265"/>
      <c r="BE29" s="266"/>
      <c r="BF29" s="266"/>
      <c r="BG29" s="266"/>
      <c r="BH29" s="267"/>
      <c r="BM29" s="2">
        <f t="shared" si="0"/>
        <v>0</v>
      </c>
      <c r="BN29" s="2">
        <f t="shared" si="1"/>
        <v>0</v>
      </c>
      <c r="BO29" s="2">
        <f t="shared" si="2"/>
        <v>0</v>
      </c>
      <c r="BP29" s="2">
        <f t="shared" si="3"/>
        <v>0</v>
      </c>
    </row>
    <row r="30" spans="2:68" ht="18">
      <c r="B30" s="156">
        <v>7</v>
      </c>
      <c r="C30" s="157"/>
      <c r="D30" s="151">
        <v>1</v>
      </c>
      <c r="E30" s="152"/>
      <c r="F30" s="152"/>
      <c r="G30" s="153"/>
      <c r="H30" s="148" t="s">
        <v>13</v>
      </c>
      <c r="I30" s="149"/>
      <c r="J30" s="150"/>
      <c r="K30" s="172">
        <f>IF((BD30=""),K28+BN14,BD30)</f>
        <v>0.5895833333333333</v>
      </c>
      <c r="L30" s="173"/>
      <c r="M30" s="173"/>
      <c r="N30" s="173"/>
      <c r="O30" s="174"/>
      <c r="P30" s="170" t="str">
        <f>AF21</f>
        <v>TuS Wickede II</v>
      </c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5" t="s">
        <v>11</v>
      </c>
      <c r="AH30" s="171" t="str">
        <f>AF17</f>
        <v>SuS Scheidingen</v>
      </c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9"/>
      <c r="AY30" s="202"/>
      <c r="AZ30" s="181"/>
      <c r="BA30" s="16" t="s">
        <v>10</v>
      </c>
      <c r="BB30" s="181"/>
      <c r="BC30" s="182"/>
      <c r="BD30" s="49"/>
      <c r="BE30" s="50"/>
      <c r="BF30" s="50"/>
      <c r="BG30" s="50"/>
      <c r="BH30" s="51"/>
      <c r="BM30" s="2">
        <f t="shared" si="0"/>
        <v>0</v>
      </c>
      <c r="BN30" s="2">
        <f t="shared" si="1"/>
        <v>0</v>
      </c>
      <c r="BO30" s="2">
        <f t="shared" si="2"/>
        <v>0</v>
      </c>
      <c r="BP30" s="2">
        <f t="shared" si="3"/>
        <v>0</v>
      </c>
    </row>
    <row r="31" spans="2:68" ht="18.75" thickBot="1">
      <c r="B31" s="60">
        <v>8</v>
      </c>
      <c r="C31" s="61"/>
      <c r="D31" s="69">
        <v>2</v>
      </c>
      <c r="E31" s="70"/>
      <c r="F31" s="70"/>
      <c r="G31" s="71"/>
      <c r="H31" s="72" t="s">
        <v>13</v>
      </c>
      <c r="I31" s="73"/>
      <c r="J31" s="74"/>
      <c r="K31" s="87">
        <f>IF((BD30=""),K29+BN14,BD30)</f>
        <v>0.5895833333333333</v>
      </c>
      <c r="L31" s="88"/>
      <c r="M31" s="88"/>
      <c r="N31" s="88"/>
      <c r="O31" s="89"/>
      <c r="P31" s="75" t="str">
        <f>AF18</f>
        <v>Höinger SV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11" t="s">
        <v>11</v>
      </c>
      <c r="AH31" s="76" t="str">
        <f>AF20</f>
        <v>Germania Hovestadt</v>
      </c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90"/>
      <c r="AY31" s="62"/>
      <c r="AZ31" s="63"/>
      <c r="BA31" s="12" t="s">
        <v>10</v>
      </c>
      <c r="BB31" s="63"/>
      <c r="BC31" s="64"/>
      <c r="BD31" s="265"/>
      <c r="BE31" s="266"/>
      <c r="BF31" s="266"/>
      <c r="BG31" s="266"/>
      <c r="BH31" s="267"/>
      <c r="BM31" s="2">
        <f t="shared" si="0"/>
        <v>0</v>
      </c>
      <c r="BN31" s="2">
        <f t="shared" si="1"/>
        <v>0</v>
      </c>
      <c r="BO31" s="2">
        <f t="shared" si="2"/>
        <v>0</v>
      </c>
      <c r="BP31" s="2">
        <f t="shared" si="3"/>
        <v>0</v>
      </c>
    </row>
    <row r="32" spans="2:68" ht="18">
      <c r="B32" s="77">
        <v>9</v>
      </c>
      <c r="C32" s="78"/>
      <c r="D32" s="81">
        <v>1</v>
      </c>
      <c r="E32" s="82"/>
      <c r="F32" s="82"/>
      <c r="G32" s="83"/>
      <c r="H32" s="84" t="s">
        <v>12</v>
      </c>
      <c r="I32" s="85"/>
      <c r="J32" s="86"/>
      <c r="K32" s="66">
        <f>IF((BD32=""),K30+BN14,BD32)</f>
        <v>0.6055555555555556</v>
      </c>
      <c r="L32" s="67"/>
      <c r="M32" s="67"/>
      <c r="N32" s="67"/>
      <c r="O32" s="68"/>
      <c r="P32" s="91" t="str">
        <f>D19</f>
        <v>MFFC Soest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" t="s">
        <v>11</v>
      </c>
      <c r="AH32" s="79" t="str">
        <f>D21</f>
        <v>SG Ense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80"/>
      <c r="AY32" s="65"/>
      <c r="AZ32" s="58"/>
      <c r="BA32" s="10" t="s">
        <v>10</v>
      </c>
      <c r="BB32" s="58"/>
      <c r="BC32" s="59"/>
      <c r="BD32" s="49"/>
      <c r="BE32" s="50"/>
      <c r="BF32" s="50"/>
      <c r="BG32" s="50"/>
      <c r="BH32" s="51"/>
      <c r="BM32" s="2">
        <f t="shared" si="0"/>
        <v>0</v>
      </c>
      <c r="BN32" s="2">
        <f t="shared" si="1"/>
        <v>0</v>
      </c>
      <c r="BO32" s="2">
        <f t="shared" si="2"/>
        <v>0</v>
      </c>
      <c r="BP32" s="2">
        <f t="shared" si="3"/>
        <v>0</v>
      </c>
    </row>
    <row r="33" spans="2:68" ht="18.75" thickBot="1">
      <c r="B33" s="60">
        <v>10</v>
      </c>
      <c r="C33" s="61"/>
      <c r="D33" s="69">
        <v>2</v>
      </c>
      <c r="E33" s="70"/>
      <c r="F33" s="70"/>
      <c r="G33" s="71"/>
      <c r="H33" s="72" t="s">
        <v>12</v>
      </c>
      <c r="I33" s="73"/>
      <c r="J33" s="74"/>
      <c r="K33" s="87">
        <f>IF((BD32=""),K31+BN14,BD32)</f>
        <v>0.6055555555555556</v>
      </c>
      <c r="L33" s="88"/>
      <c r="M33" s="88"/>
      <c r="N33" s="88"/>
      <c r="O33" s="89"/>
      <c r="P33" s="75" t="str">
        <f>D20</f>
        <v>BV Bad Sassendorf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11" t="s">
        <v>11</v>
      </c>
      <c r="AH33" s="76" t="str">
        <f>D17</f>
        <v>TuS Wickede</v>
      </c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90"/>
      <c r="AY33" s="62"/>
      <c r="AZ33" s="63"/>
      <c r="BA33" s="12" t="s">
        <v>10</v>
      </c>
      <c r="BB33" s="63"/>
      <c r="BC33" s="64"/>
      <c r="BD33" s="265"/>
      <c r="BE33" s="266"/>
      <c r="BF33" s="266"/>
      <c r="BG33" s="266"/>
      <c r="BH33" s="267"/>
      <c r="BM33" s="2">
        <f t="shared" si="0"/>
        <v>0</v>
      </c>
      <c r="BN33" s="2">
        <f t="shared" si="1"/>
        <v>0</v>
      </c>
      <c r="BO33" s="2">
        <f t="shared" si="2"/>
        <v>0</v>
      </c>
      <c r="BP33" s="2">
        <f t="shared" si="3"/>
        <v>0</v>
      </c>
    </row>
    <row r="34" spans="2:68" ht="18">
      <c r="B34" s="77">
        <v>11</v>
      </c>
      <c r="C34" s="78"/>
      <c r="D34" s="81">
        <v>1</v>
      </c>
      <c r="E34" s="82"/>
      <c r="F34" s="82"/>
      <c r="G34" s="83"/>
      <c r="H34" s="84" t="s">
        <v>13</v>
      </c>
      <c r="I34" s="85"/>
      <c r="J34" s="86"/>
      <c r="K34" s="66">
        <f>IF((BD34=""),K32+BN14,BD34)</f>
        <v>0.6215277777777779</v>
      </c>
      <c r="L34" s="67"/>
      <c r="M34" s="67"/>
      <c r="N34" s="67"/>
      <c r="O34" s="68"/>
      <c r="P34" s="91" t="str">
        <f>AF19</f>
        <v>SC Neuengeseke</v>
      </c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" t="s">
        <v>11</v>
      </c>
      <c r="AH34" s="79" t="str">
        <f>AF21</f>
        <v>TuS Wickede II</v>
      </c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80"/>
      <c r="AY34" s="65"/>
      <c r="AZ34" s="58"/>
      <c r="BA34" s="10" t="s">
        <v>10</v>
      </c>
      <c r="BB34" s="58"/>
      <c r="BC34" s="59"/>
      <c r="BD34" s="49"/>
      <c r="BE34" s="50"/>
      <c r="BF34" s="50"/>
      <c r="BG34" s="50"/>
      <c r="BH34" s="51"/>
      <c r="BM34" s="2">
        <f t="shared" si="0"/>
        <v>0</v>
      </c>
      <c r="BN34" s="2">
        <f t="shared" si="1"/>
        <v>0</v>
      </c>
      <c r="BO34" s="2">
        <f t="shared" si="2"/>
        <v>0</v>
      </c>
      <c r="BP34" s="2">
        <f t="shared" si="3"/>
        <v>0</v>
      </c>
    </row>
    <row r="35" spans="2:68" ht="18.75" thickBot="1">
      <c r="B35" s="60">
        <v>12</v>
      </c>
      <c r="C35" s="61"/>
      <c r="D35" s="69">
        <v>2</v>
      </c>
      <c r="E35" s="70"/>
      <c r="F35" s="70"/>
      <c r="G35" s="71"/>
      <c r="H35" s="72" t="s">
        <v>13</v>
      </c>
      <c r="I35" s="73"/>
      <c r="J35" s="74"/>
      <c r="K35" s="87">
        <f>IF((BD34=""),K33+BN14,BD34)</f>
        <v>0.6215277777777779</v>
      </c>
      <c r="L35" s="88"/>
      <c r="M35" s="88"/>
      <c r="N35" s="88"/>
      <c r="O35" s="89"/>
      <c r="P35" s="75" t="str">
        <f>AF20</f>
        <v>Germania Hovestadt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11" t="s">
        <v>11</v>
      </c>
      <c r="AH35" s="76" t="str">
        <f>AF17</f>
        <v>SuS Scheidingen</v>
      </c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90"/>
      <c r="AY35" s="62"/>
      <c r="AZ35" s="63"/>
      <c r="BA35" s="12" t="s">
        <v>10</v>
      </c>
      <c r="BB35" s="63"/>
      <c r="BC35" s="64"/>
      <c r="BD35" s="46"/>
      <c r="BE35" s="47"/>
      <c r="BF35" s="47"/>
      <c r="BG35" s="47"/>
      <c r="BH35" s="48"/>
      <c r="BM35" s="2">
        <f t="shared" si="0"/>
        <v>0</v>
      </c>
      <c r="BN35" s="2">
        <f t="shared" si="1"/>
        <v>0</v>
      </c>
      <c r="BO35" s="2">
        <f t="shared" si="2"/>
        <v>0</v>
      </c>
      <c r="BP35" s="2">
        <f t="shared" si="3"/>
        <v>0</v>
      </c>
    </row>
    <row r="36" spans="2:68" ht="18">
      <c r="B36" s="77">
        <v>13</v>
      </c>
      <c r="C36" s="78"/>
      <c r="D36" s="81">
        <v>1</v>
      </c>
      <c r="E36" s="82"/>
      <c r="F36" s="82"/>
      <c r="G36" s="83"/>
      <c r="H36" s="84" t="s">
        <v>12</v>
      </c>
      <c r="I36" s="85"/>
      <c r="J36" s="86"/>
      <c r="K36" s="66">
        <f>IF((BD36=""),K34+BN14,BD36)</f>
        <v>0.6375000000000002</v>
      </c>
      <c r="L36" s="67"/>
      <c r="M36" s="67"/>
      <c r="N36" s="67"/>
      <c r="O36" s="68"/>
      <c r="P36" s="91" t="str">
        <f>D19</f>
        <v>MFFC Soest</v>
      </c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9" t="s">
        <v>11</v>
      </c>
      <c r="AH36" s="79" t="str">
        <f>D18</f>
        <v>TV Borgeln</v>
      </c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80"/>
      <c r="AY36" s="65"/>
      <c r="AZ36" s="58"/>
      <c r="BA36" s="10" t="s">
        <v>10</v>
      </c>
      <c r="BB36" s="58"/>
      <c r="BC36" s="59"/>
      <c r="BD36" s="49"/>
      <c r="BE36" s="50"/>
      <c r="BF36" s="50"/>
      <c r="BG36" s="50"/>
      <c r="BH36" s="51"/>
      <c r="BM36" s="2">
        <f t="shared" si="0"/>
        <v>0</v>
      </c>
      <c r="BN36" s="2">
        <f t="shared" si="1"/>
        <v>0</v>
      </c>
      <c r="BO36" s="2">
        <f t="shared" si="2"/>
        <v>0</v>
      </c>
      <c r="BP36" s="2">
        <f t="shared" si="3"/>
        <v>0</v>
      </c>
    </row>
    <row r="37" spans="2:68" ht="18.75" thickBot="1">
      <c r="B37" s="60">
        <v>14</v>
      </c>
      <c r="C37" s="61"/>
      <c r="D37" s="69">
        <v>2</v>
      </c>
      <c r="E37" s="70"/>
      <c r="F37" s="70"/>
      <c r="G37" s="71"/>
      <c r="H37" s="72" t="s">
        <v>12</v>
      </c>
      <c r="I37" s="73"/>
      <c r="J37" s="74"/>
      <c r="K37" s="87">
        <f>IF((BD36=""),K35+BN14,BD36)</f>
        <v>0.6375000000000002</v>
      </c>
      <c r="L37" s="88"/>
      <c r="M37" s="88"/>
      <c r="N37" s="88"/>
      <c r="O37" s="89"/>
      <c r="P37" s="75" t="str">
        <f>D21</f>
        <v>SG Ense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11" t="s">
        <v>11</v>
      </c>
      <c r="AH37" s="76" t="str">
        <f>D20</f>
        <v>BV Bad Sassendorf</v>
      </c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90"/>
      <c r="AY37" s="62"/>
      <c r="AZ37" s="63"/>
      <c r="BA37" s="12" t="s">
        <v>10</v>
      </c>
      <c r="BB37" s="63"/>
      <c r="BC37" s="64"/>
      <c r="BD37" s="46"/>
      <c r="BE37" s="47"/>
      <c r="BF37" s="47"/>
      <c r="BG37" s="47"/>
      <c r="BH37" s="48"/>
      <c r="BM37" s="2">
        <f t="shared" si="0"/>
        <v>0</v>
      </c>
      <c r="BN37" s="2">
        <f t="shared" si="1"/>
        <v>0</v>
      </c>
      <c r="BO37" s="2">
        <f t="shared" si="2"/>
        <v>0</v>
      </c>
      <c r="BP37" s="2">
        <f t="shared" si="3"/>
        <v>0</v>
      </c>
    </row>
    <row r="38" spans="2:68" ht="18">
      <c r="B38" s="77">
        <v>15</v>
      </c>
      <c r="C38" s="78"/>
      <c r="D38" s="81">
        <v>1</v>
      </c>
      <c r="E38" s="82"/>
      <c r="F38" s="82"/>
      <c r="G38" s="83"/>
      <c r="H38" s="84" t="s">
        <v>13</v>
      </c>
      <c r="I38" s="85"/>
      <c r="J38" s="86"/>
      <c r="K38" s="66">
        <f>IF((BD38=""),K36+BN14,BD38)</f>
        <v>0.6534722222222225</v>
      </c>
      <c r="L38" s="67"/>
      <c r="M38" s="67"/>
      <c r="N38" s="67"/>
      <c r="O38" s="68"/>
      <c r="P38" s="91" t="str">
        <f>AF19</f>
        <v>SC Neuengeseke</v>
      </c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" t="s">
        <v>11</v>
      </c>
      <c r="AH38" s="79" t="str">
        <f>AF18</f>
        <v>Höinger SV</v>
      </c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80"/>
      <c r="AY38" s="65"/>
      <c r="AZ38" s="58"/>
      <c r="BA38" s="10" t="s">
        <v>10</v>
      </c>
      <c r="BB38" s="58"/>
      <c r="BC38" s="59"/>
      <c r="BD38" s="49"/>
      <c r="BE38" s="50"/>
      <c r="BF38" s="50"/>
      <c r="BG38" s="50"/>
      <c r="BH38" s="51"/>
      <c r="BM38" s="2">
        <f t="shared" si="0"/>
        <v>0</v>
      </c>
      <c r="BN38" s="2">
        <f t="shared" si="1"/>
        <v>0</v>
      </c>
      <c r="BO38" s="2">
        <f t="shared" si="2"/>
        <v>0</v>
      </c>
      <c r="BP38" s="2">
        <f t="shared" si="3"/>
        <v>0</v>
      </c>
    </row>
    <row r="39" spans="2:68" ht="18.75" thickBot="1">
      <c r="B39" s="60">
        <v>16</v>
      </c>
      <c r="C39" s="61"/>
      <c r="D39" s="69">
        <v>2</v>
      </c>
      <c r="E39" s="70"/>
      <c r="F39" s="70"/>
      <c r="G39" s="71"/>
      <c r="H39" s="72" t="s">
        <v>13</v>
      </c>
      <c r="I39" s="73"/>
      <c r="J39" s="74"/>
      <c r="K39" s="87">
        <f>IF((BD38=""),K37+BN14,BD38)</f>
        <v>0.6534722222222225</v>
      </c>
      <c r="L39" s="88"/>
      <c r="M39" s="88"/>
      <c r="N39" s="88"/>
      <c r="O39" s="89"/>
      <c r="P39" s="75" t="str">
        <f>AF21</f>
        <v>TuS Wickede II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11" t="s">
        <v>11</v>
      </c>
      <c r="AH39" s="76" t="str">
        <f>AF20</f>
        <v>Germania Hovestadt</v>
      </c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90"/>
      <c r="AY39" s="62"/>
      <c r="AZ39" s="63"/>
      <c r="BA39" s="12" t="s">
        <v>10</v>
      </c>
      <c r="BB39" s="63"/>
      <c r="BC39" s="64"/>
      <c r="BD39" s="46"/>
      <c r="BE39" s="47"/>
      <c r="BF39" s="47"/>
      <c r="BG39" s="47"/>
      <c r="BH39" s="48"/>
      <c r="BM39" s="2">
        <f t="shared" si="0"/>
        <v>0</v>
      </c>
      <c r="BN39" s="2">
        <f t="shared" si="1"/>
        <v>0</v>
      </c>
      <c r="BO39" s="2">
        <f t="shared" si="2"/>
        <v>0</v>
      </c>
      <c r="BP39" s="2">
        <f t="shared" si="3"/>
        <v>0</v>
      </c>
    </row>
    <row r="40" spans="2:68" ht="18">
      <c r="B40" s="77">
        <v>17</v>
      </c>
      <c r="C40" s="78"/>
      <c r="D40" s="81">
        <v>1</v>
      </c>
      <c r="E40" s="82"/>
      <c r="F40" s="82"/>
      <c r="G40" s="83"/>
      <c r="H40" s="84" t="s">
        <v>12</v>
      </c>
      <c r="I40" s="85"/>
      <c r="J40" s="86"/>
      <c r="K40" s="66">
        <f>IF((BD40=""),K38+BN14,BD40)</f>
        <v>0.6694444444444447</v>
      </c>
      <c r="L40" s="67"/>
      <c r="M40" s="67"/>
      <c r="N40" s="67"/>
      <c r="O40" s="68"/>
      <c r="P40" s="91" t="str">
        <f>D17</f>
        <v>TuS Wickede</v>
      </c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9" t="s">
        <v>11</v>
      </c>
      <c r="AH40" s="79" t="str">
        <f>D19</f>
        <v>MFFC Soest</v>
      </c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65"/>
      <c r="AZ40" s="58"/>
      <c r="BA40" s="10" t="s">
        <v>10</v>
      </c>
      <c r="BB40" s="58"/>
      <c r="BC40" s="59"/>
      <c r="BD40" s="49"/>
      <c r="BE40" s="50"/>
      <c r="BF40" s="50"/>
      <c r="BG40" s="50"/>
      <c r="BH40" s="51"/>
      <c r="BM40" s="2">
        <f t="shared" si="0"/>
        <v>0</v>
      </c>
      <c r="BN40" s="2">
        <f t="shared" si="1"/>
        <v>0</v>
      </c>
      <c r="BO40" s="2">
        <f t="shared" si="2"/>
        <v>0</v>
      </c>
      <c r="BP40" s="2">
        <f t="shared" si="3"/>
        <v>0</v>
      </c>
    </row>
    <row r="41" spans="2:68" ht="18.75" thickBot="1">
      <c r="B41" s="60">
        <v>18</v>
      </c>
      <c r="C41" s="61"/>
      <c r="D41" s="69">
        <v>2</v>
      </c>
      <c r="E41" s="70"/>
      <c r="F41" s="70"/>
      <c r="G41" s="71"/>
      <c r="H41" s="72" t="s">
        <v>12</v>
      </c>
      <c r="I41" s="73"/>
      <c r="J41" s="74"/>
      <c r="K41" s="87">
        <f>IF((BD40=""),K39+BN14,BD40)</f>
        <v>0.6694444444444447</v>
      </c>
      <c r="L41" s="88"/>
      <c r="M41" s="88"/>
      <c r="N41" s="88"/>
      <c r="O41" s="89"/>
      <c r="P41" s="75" t="str">
        <f>D18</f>
        <v>TV Borgeln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11" t="s">
        <v>11</v>
      </c>
      <c r="AH41" s="76" t="str">
        <f>D21</f>
        <v>SG Ense</v>
      </c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90"/>
      <c r="AY41" s="62"/>
      <c r="AZ41" s="63"/>
      <c r="BA41" s="12" t="s">
        <v>10</v>
      </c>
      <c r="BB41" s="63"/>
      <c r="BC41" s="64"/>
      <c r="BD41" s="46"/>
      <c r="BE41" s="47"/>
      <c r="BF41" s="47"/>
      <c r="BG41" s="47"/>
      <c r="BH41" s="48"/>
      <c r="BM41" s="2">
        <f t="shared" si="0"/>
        <v>0</v>
      </c>
      <c r="BN41" s="2">
        <f t="shared" si="1"/>
        <v>0</v>
      </c>
      <c r="BO41" s="2">
        <f t="shared" si="2"/>
        <v>0</v>
      </c>
      <c r="BP41" s="2">
        <f t="shared" si="3"/>
        <v>0</v>
      </c>
    </row>
    <row r="42" spans="2:68" ht="18">
      <c r="B42" s="77">
        <v>19</v>
      </c>
      <c r="C42" s="78"/>
      <c r="D42" s="81">
        <v>1</v>
      </c>
      <c r="E42" s="82"/>
      <c r="F42" s="82"/>
      <c r="G42" s="83"/>
      <c r="H42" s="84" t="s">
        <v>13</v>
      </c>
      <c r="I42" s="85"/>
      <c r="J42" s="86"/>
      <c r="K42" s="66">
        <f>IF((BD42=""),K40+BN14,BD42)</f>
        <v>0.685416666666667</v>
      </c>
      <c r="L42" s="67"/>
      <c r="M42" s="67"/>
      <c r="N42" s="67"/>
      <c r="O42" s="68"/>
      <c r="P42" s="91" t="str">
        <f>AF17</f>
        <v>SuS Scheidingen</v>
      </c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" t="s">
        <v>11</v>
      </c>
      <c r="AH42" s="79" t="str">
        <f>AF19</f>
        <v>SC Neuengeseke</v>
      </c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80"/>
      <c r="AY42" s="65"/>
      <c r="AZ42" s="58"/>
      <c r="BA42" s="10" t="s">
        <v>10</v>
      </c>
      <c r="BB42" s="58"/>
      <c r="BC42" s="59"/>
      <c r="BD42" s="49"/>
      <c r="BE42" s="50"/>
      <c r="BF42" s="50"/>
      <c r="BG42" s="50"/>
      <c r="BH42" s="51"/>
      <c r="BM42" s="2">
        <f t="shared" si="0"/>
        <v>0</v>
      </c>
      <c r="BN42" s="2">
        <f t="shared" si="1"/>
        <v>0</v>
      </c>
      <c r="BO42" s="2">
        <f t="shared" si="2"/>
        <v>0</v>
      </c>
      <c r="BP42" s="2">
        <f t="shared" si="3"/>
        <v>0</v>
      </c>
    </row>
    <row r="43" spans="2:68" ht="18.75" thickBot="1">
      <c r="B43" s="60">
        <v>20</v>
      </c>
      <c r="C43" s="61"/>
      <c r="D43" s="69">
        <v>2</v>
      </c>
      <c r="E43" s="70"/>
      <c r="F43" s="70"/>
      <c r="G43" s="71"/>
      <c r="H43" s="72" t="s">
        <v>13</v>
      </c>
      <c r="I43" s="73"/>
      <c r="J43" s="74"/>
      <c r="K43" s="87">
        <f>IF((BD42=""),K41+BN14,BD42)</f>
        <v>0.685416666666667</v>
      </c>
      <c r="L43" s="88"/>
      <c r="M43" s="88"/>
      <c r="N43" s="88"/>
      <c r="O43" s="89"/>
      <c r="P43" s="75" t="str">
        <f>AF18</f>
        <v>Höinger SV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11" t="s">
        <v>11</v>
      </c>
      <c r="AH43" s="76" t="str">
        <f>AF21</f>
        <v>TuS Wickede II</v>
      </c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90"/>
      <c r="AY43" s="62"/>
      <c r="AZ43" s="63"/>
      <c r="BA43" s="12" t="s">
        <v>10</v>
      </c>
      <c r="BB43" s="63"/>
      <c r="BC43" s="64"/>
      <c r="BD43" s="46"/>
      <c r="BE43" s="47"/>
      <c r="BF43" s="47"/>
      <c r="BG43" s="47"/>
      <c r="BH43" s="48"/>
      <c r="BM43" s="2">
        <f t="shared" si="0"/>
        <v>0</v>
      </c>
      <c r="BN43" s="2">
        <f t="shared" si="1"/>
        <v>0</v>
      </c>
      <c r="BO43" s="2">
        <f t="shared" si="2"/>
        <v>0</v>
      </c>
      <c r="BP43" s="2">
        <f t="shared" si="3"/>
        <v>0</v>
      </c>
    </row>
    <row r="44" ht="18.75" thickBot="1"/>
    <row r="45" spans="2:69" ht="18.75" thickBot="1">
      <c r="B45" s="52" t="s">
        <v>19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  <c r="U45" s="52" t="s">
        <v>20</v>
      </c>
      <c r="V45" s="53"/>
      <c r="W45" s="54"/>
      <c r="X45" s="52" t="s">
        <v>21</v>
      </c>
      <c r="Y45" s="53"/>
      <c r="Z45" s="54"/>
      <c r="AA45" s="52" t="s">
        <v>22</v>
      </c>
      <c r="AB45" s="53"/>
      <c r="AC45" s="53"/>
      <c r="AD45" s="53"/>
      <c r="AE45" s="54"/>
      <c r="AF45" s="52" t="s">
        <v>23</v>
      </c>
      <c r="AG45" s="53"/>
      <c r="AH45" s="54"/>
      <c r="BM45" s="2" t="s">
        <v>31</v>
      </c>
      <c r="BN45" s="2" t="s">
        <v>32</v>
      </c>
      <c r="BO45" s="2" t="s">
        <v>33</v>
      </c>
      <c r="BP45" s="2" t="s">
        <v>18</v>
      </c>
      <c r="BQ45" s="2" t="s">
        <v>15</v>
      </c>
    </row>
    <row r="46" spans="2:76" ht="18">
      <c r="B46" s="77" t="s">
        <v>3</v>
      </c>
      <c r="C46" s="114"/>
      <c r="D46" s="103" t="str">
        <f>$BS$46</f>
        <v>TV Borgeln</v>
      </c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225"/>
      <c r="U46" s="55">
        <f>$BT$46</f>
        <v>0</v>
      </c>
      <c r="V46" s="56"/>
      <c r="W46" s="57"/>
      <c r="X46" s="55">
        <f>$BU$46</f>
        <v>0</v>
      </c>
      <c r="Y46" s="56"/>
      <c r="Z46" s="57"/>
      <c r="AA46" s="55">
        <f>$BV$46</f>
        <v>0</v>
      </c>
      <c r="AB46" s="56"/>
      <c r="AC46" s="32" t="s">
        <v>10</v>
      </c>
      <c r="AD46" s="56">
        <f>$BW$46</f>
        <v>0</v>
      </c>
      <c r="AE46" s="57"/>
      <c r="AF46" s="55">
        <f>$BX$46</f>
        <v>0</v>
      </c>
      <c r="AG46" s="56"/>
      <c r="AH46" s="57"/>
      <c r="BM46" s="2">
        <f>BN24+BO28+BO33+BN40</f>
        <v>0</v>
      </c>
      <c r="BN46" s="2">
        <f>AY24+BB28+BB33+AY40</f>
        <v>0</v>
      </c>
      <c r="BO46" s="2">
        <f>BB24+AY28+AY33+BB40</f>
        <v>0</v>
      </c>
      <c r="BP46" s="2">
        <f>BP24+BP28+BP33+BP40</f>
        <v>0</v>
      </c>
      <c r="BQ46" s="2">
        <f>BN46-BO46</f>
        <v>0</v>
      </c>
      <c r="BS46" s="2" t="str">
        <f>$D$18</f>
        <v>TV Borgeln</v>
      </c>
      <c r="BT46" s="2">
        <f>$BP$47</f>
        <v>0</v>
      </c>
      <c r="BU46" s="2">
        <f>$BM$47</f>
        <v>0</v>
      </c>
      <c r="BV46" s="2">
        <f>$BN$47</f>
        <v>0</v>
      </c>
      <c r="BW46" s="2">
        <f>$BO$47</f>
        <v>0</v>
      </c>
      <c r="BX46" s="2">
        <f>$BQ$47</f>
        <v>0</v>
      </c>
    </row>
    <row r="47" spans="2:76" ht="18">
      <c r="B47" s="115" t="s">
        <v>4</v>
      </c>
      <c r="C47" s="116"/>
      <c r="D47" s="92" t="str">
        <f>$BS$47</f>
        <v>MFFC Soest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44"/>
      <c r="U47" s="43">
        <f>$BT$47</f>
        <v>0</v>
      </c>
      <c r="V47" s="44"/>
      <c r="W47" s="45"/>
      <c r="X47" s="43">
        <f>$BU$47</f>
        <v>0</v>
      </c>
      <c r="Y47" s="44"/>
      <c r="Z47" s="45"/>
      <c r="AA47" s="43">
        <f>$BV$47</f>
        <v>0</v>
      </c>
      <c r="AB47" s="44"/>
      <c r="AC47" s="33" t="s">
        <v>10</v>
      </c>
      <c r="AD47" s="44">
        <f>$BW$47</f>
        <v>0</v>
      </c>
      <c r="AE47" s="45"/>
      <c r="AF47" s="43">
        <f>$BX$47</f>
        <v>0</v>
      </c>
      <c r="AG47" s="44"/>
      <c r="AH47" s="45"/>
      <c r="BM47" s="2">
        <f>BO24+BN29+BO36+BN41</f>
        <v>0</v>
      </c>
      <c r="BN47" s="2">
        <f>BB24+AY29+BB36+AY41</f>
        <v>0</v>
      </c>
      <c r="BO47" s="2">
        <f>AY24+BB29+AY36+BB41</f>
        <v>0</v>
      </c>
      <c r="BP47" s="2">
        <f>BP24+BP29+BP36+BP41</f>
        <v>0</v>
      </c>
      <c r="BQ47" s="2">
        <f>BN47-BO47</f>
        <v>0</v>
      </c>
      <c r="BS47" s="2" t="str">
        <f>$D$19</f>
        <v>MFFC Soest</v>
      </c>
      <c r="BT47" s="2">
        <f>$BP$48</f>
        <v>0</v>
      </c>
      <c r="BU47" s="2">
        <f>$BM$48</f>
        <v>0</v>
      </c>
      <c r="BV47" s="2">
        <f>$BN$48</f>
        <v>0</v>
      </c>
      <c r="BW47" s="2">
        <f>$BO$48</f>
        <v>0</v>
      </c>
      <c r="BX47" s="2">
        <f>$BQ$48</f>
        <v>0</v>
      </c>
    </row>
    <row r="48" spans="2:76" ht="18">
      <c r="B48" s="115" t="s">
        <v>5</v>
      </c>
      <c r="C48" s="116"/>
      <c r="D48" s="92" t="str">
        <f>$BS$48</f>
        <v>BV Bad Sassendorf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144"/>
      <c r="U48" s="43">
        <f>$BT$49</f>
        <v>0</v>
      </c>
      <c r="V48" s="44"/>
      <c r="W48" s="45"/>
      <c r="X48" s="43">
        <f>$BU$49</f>
        <v>0</v>
      </c>
      <c r="Y48" s="44"/>
      <c r="Z48" s="45"/>
      <c r="AA48" s="43">
        <f>$BV$49</f>
        <v>0</v>
      </c>
      <c r="AB48" s="44"/>
      <c r="AC48" s="33" t="s">
        <v>10</v>
      </c>
      <c r="AD48" s="44">
        <f>$BW$49</f>
        <v>0</v>
      </c>
      <c r="AE48" s="45"/>
      <c r="AF48" s="43">
        <f>$BX$49</f>
        <v>0</v>
      </c>
      <c r="AG48" s="44"/>
      <c r="AH48" s="45"/>
      <c r="BM48" s="2">
        <f>BO25+BN32+BN36+BO40</f>
        <v>0</v>
      </c>
      <c r="BN48" s="2">
        <f>BB25+AY32+AY36+BB40</f>
        <v>0</v>
      </c>
      <c r="BO48" s="2">
        <f>AY25+BB32+BB36+AY40</f>
        <v>0</v>
      </c>
      <c r="BP48" s="2">
        <f>BP25+BP36+BP40+BP32</f>
        <v>0</v>
      </c>
      <c r="BQ48" s="2">
        <f>BN48-BO48</f>
        <v>0</v>
      </c>
      <c r="BS48" s="2" t="str">
        <f>$D$20</f>
        <v>BV Bad Sassendorf</v>
      </c>
      <c r="BT48" s="2">
        <f>$BP$49</f>
        <v>0</v>
      </c>
      <c r="BU48" s="2">
        <f>$BM$49</f>
        <v>0</v>
      </c>
      <c r="BV48" s="2">
        <f>$BN$49</f>
        <v>0</v>
      </c>
      <c r="BW48" s="2">
        <f>$BO$49</f>
        <v>0</v>
      </c>
      <c r="BX48" s="2">
        <f>$BQ$49</f>
        <v>0</v>
      </c>
    </row>
    <row r="49" spans="2:76" ht="18">
      <c r="B49" s="136" t="s">
        <v>6</v>
      </c>
      <c r="C49" s="116"/>
      <c r="D49" s="92" t="str">
        <f>$BS$49</f>
        <v>SG Ense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144"/>
      <c r="U49" s="43">
        <f>$BT$49</f>
        <v>0</v>
      </c>
      <c r="V49" s="44"/>
      <c r="W49" s="45"/>
      <c r="X49" s="43">
        <f>$BU$49</f>
        <v>0</v>
      </c>
      <c r="Y49" s="44"/>
      <c r="Z49" s="45"/>
      <c r="AA49" s="43">
        <f>$BV$49</f>
        <v>0</v>
      </c>
      <c r="AB49" s="44"/>
      <c r="AC49" s="33" t="s">
        <v>10</v>
      </c>
      <c r="AD49" s="44">
        <f>$BW$49</f>
        <v>0</v>
      </c>
      <c r="AE49" s="45"/>
      <c r="AF49" s="43">
        <f>$BX$49</f>
        <v>0</v>
      </c>
      <c r="AG49" s="44"/>
      <c r="AH49" s="45"/>
      <c r="BM49" s="2">
        <f>BN25+BO29+BN33+BO37</f>
        <v>0</v>
      </c>
      <c r="BN49" s="2">
        <f>AY25+BB29+AY33+BB37</f>
        <v>0</v>
      </c>
      <c r="BO49" s="2">
        <f>BB25+AY29+BB33+AY37</f>
        <v>0</v>
      </c>
      <c r="BP49" s="2">
        <f>BP25+BP29+BP33+BP37</f>
        <v>0</v>
      </c>
      <c r="BQ49" s="2">
        <f>BN49-BO49</f>
        <v>0</v>
      </c>
      <c r="BS49" s="2" t="str">
        <f>$D$21</f>
        <v>SG Ense</v>
      </c>
      <c r="BT49" s="2">
        <f>$BP$50</f>
        <v>0</v>
      </c>
      <c r="BU49" s="2">
        <f>$BM$50</f>
        <v>0</v>
      </c>
      <c r="BV49" s="2">
        <f>$BN$50</f>
        <v>0</v>
      </c>
      <c r="BW49" s="2">
        <f>$BO$50</f>
        <v>0</v>
      </c>
      <c r="BX49" s="2">
        <f>$BQ$50</f>
        <v>0</v>
      </c>
    </row>
    <row r="50" spans="2:76" ht="18.75" thickBot="1">
      <c r="B50" s="137" t="s">
        <v>43</v>
      </c>
      <c r="C50" s="138"/>
      <c r="D50" s="145" t="str">
        <f>$BS$50</f>
        <v>TuS Wickede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7"/>
      <c r="U50" s="141">
        <f>$BT$50</f>
        <v>0</v>
      </c>
      <c r="V50" s="142"/>
      <c r="W50" s="143"/>
      <c r="X50" s="141">
        <f>$BU$50</f>
        <v>0</v>
      </c>
      <c r="Y50" s="142"/>
      <c r="Z50" s="143"/>
      <c r="AA50" s="141">
        <f>$BV$50</f>
        <v>0</v>
      </c>
      <c r="AB50" s="142"/>
      <c r="AC50" s="34" t="s">
        <v>10</v>
      </c>
      <c r="AD50" s="142">
        <f>$BW$50</f>
        <v>0</v>
      </c>
      <c r="AE50" s="143"/>
      <c r="AF50" s="141">
        <f>$BX$50</f>
        <v>0</v>
      </c>
      <c r="AG50" s="142"/>
      <c r="AH50" s="143"/>
      <c r="BM50" s="2">
        <f>BN28+BO32+BN37+BO41</f>
        <v>0</v>
      </c>
      <c r="BN50" s="2">
        <f>AY28+BB32+AY37+BB41</f>
        <v>0</v>
      </c>
      <c r="BO50" s="2">
        <f>BB28+AY32+BB37+AY41</f>
        <v>0</v>
      </c>
      <c r="BP50" s="2">
        <f>BP28+BP32+BP37+BP41</f>
        <v>0</v>
      </c>
      <c r="BQ50" s="2">
        <f>BN50-BO50</f>
        <v>0</v>
      </c>
      <c r="BS50" s="2" t="str">
        <f>$D$17</f>
        <v>TuS Wickede</v>
      </c>
      <c r="BT50" s="2">
        <f>$BP$46</f>
        <v>0</v>
      </c>
      <c r="BU50" s="2">
        <f>$BM$46</f>
        <v>0</v>
      </c>
      <c r="BV50" s="2">
        <f>$BN$46</f>
        <v>0</v>
      </c>
      <c r="BW50" s="2">
        <f>$BO$46</f>
        <v>0</v>
      </c>
      <c r="BX50" s="2">
        <f>$BQ$46</f>
        <v>0</v>
      </c>
    </row>
    <row r="51" ht="18.75" thickBot="1"/>
    <row r="52" spans="2:69" ht="18.75" thickBot="1">
      <c r="B52" s="108" t="s">
        <v>25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10"/>
      <c r="U52" s="94" t="s">
        <v>20</v>
      </c>
      <c r="V52" s="95"/>
      <c r="W52" s="96"/>
      <c r="X52" s="94" t="s">
        <v>21</v>
      </c>
      <c r="Y52" s="95"/>
      <c r="Z52" s="96"/>
      <c r="AA52" s="108" t="s">
        <v>22</v>
      </c>
      <c r="AB52" s="109"/>
      <c r="AC52" s="109"/>
      <c r="AD52" s="109"/>
      <c r="AE52" s="110"/>
      <c r="AF52" s="109" t="s">
        <v>23</v>
      </c>
      <c r="AG52" s="109"/>
      <c r="AH52" s="110"/>
      <c r="BM52" s="2" t="s">
        <v>31</v>
      </c>
      <c r="BN52" s="2" t="s">
        <v>32</v>
      </c>
      <c r="BO52" s="2" t="s">
        <v>33</v>
      </c>
      <c r="BP52" s="2" t="s">
        <v>18</v>
      </c>
      <c r="BQ52" s="2" t="s">
        <v>15</v>
      </c>
    </row>
    <row r="53" spans="2:76" ht="18">
      <c r="B53" s="77" t="s">
        <v>3</v>
      </c>
      <c r="C53" s="114"/>
      <c r="D53" s="103" t="str">
        <f>$BS$53</f>
        <v>Höinger SV</v>
      </c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5">
        <f>$BT$53</f>
        <v>0</v>
      </c>
      <c r="V53" s="106"/>
      <c r="W53" s="107"/>
      <c r="X53" s="105">
        <f>$BU$53</f>
        <v>0</v>
      </c>
      <c r="Y53" s="106"/>
      <c r="Z53" s="133"/>
      <c r="AA53" s="56">
        <f>$BV$53</f>
        <v>0</v>
      </c>
      <c r="AB53" s="56"/>
      <c r="AC53" s="32" t="s">
        <v>10</v>
      </c>
      <c r="AD53" s="56">
        <f>$BW$53</f>
        <v>0</v>
      </c>
      <c r="AE53" s="57"/>
      <c r="AF53" s="55">
        <f>$BX$53</f>
        <v>0</v>
      </c>
      <c r="AG53" s="56"/>
      <c r="AH53" s="57"/>
      <c r="BM53" s="2">
        <f>BN26+BO30+BO35+BN42</f>
        <v>0</v>
      </c>
      <c r="BN53" s="2">
        <f>AY26+BB30+BB35+AY42</f>
        <v>0</v>
      </c>
      <c r="BO53" s="2">
        <f>BB26+AY30+AY35+BB42</f>
        <v>0</v>
      </c>
      <c r="BP53" s="2">
        <f>BP26+BP30+BP35+BP42</f>
        <v>0</v>
      </c>
      <c r="BQ53" s="2">
        <f>BN53-BO53</f>
        <v>0</v>
      </c>
      <c r="BS53" s="2" t="str">
        <f>$AF$18</f>
        <v>Höinger SV</v>
      </c>
      <c r="BT53" s="2">
        <f>$BP$54</f>
        <v>0</v>
      </c>
      <c r="BU53" s="2">
        <f>$BM$54</f>
        <v>0</v>
      </c>
      <c r="BV53" s="2">
        <f>$BN$54</f>
        <v>0</v>
      </c>
      <c r="BW53" s="2">
        <f>$BO$54</f>
        <v>0</v>
      </c>
      <c r="BX53" s="2">
        <f>$BQ$54</f>
        <v>0</v>
      </c>
    </row>
    <row r="54" spans="2:76" ht="18">
      <c r="B54" s="115" t="s">
        <v>4</v>
      </c>
      <c r="C54" s="116"/>
      <c r="D54" s="92" t="str">
        <f>$BS$54</f>
        <v>SC Neuengeseke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111">
        <f>$BT$54</f>
        <v>0</v>
      </c>
      <c r="V54" s="112"/>
      <c r="W54" s="113"/>
      <c r="X54" s="111">
        <f>$BU$54</f>
        <v>0</v>
      </c>
      <c r="Y54" s="112"/>
      <c r="Z54" s="128"/>
      <c r="AA54" s="44">
        <f>$BV$54</f>
        <v>0</v>
      </c>
      <c r="AB54" s="44"/>
      <c r="AC54" s="33" t="s">
        <v>10</v>
      </c>
      <c r="AD54" s="44">
        <f>$BW$54</f>
        <v>0</v>
      </c>
      <c r="AE54" s="45"/>
      <c r="AF54" s="43">
        <f>$BX$54</f>
        <v>0</v>
      </c>
      <c r="AG54" s="44"/>
      <c r="AH54" s="45"/>
      <c r="BM54" s="2">
        <f>BO26+BN31+BO38+BN43</f>
        <v>0</v>
      </c>
      <c r="BN54" s="2">
        <f>BB26+AY31+BB38+AY43</f>
        <v>0</v>
      </c>
      <c r="BO54" s="2">
        <f>AY26+BB31+AY38+BB43</f>
        <v>0</v>
      </c>
      <c r="BP54" s="2">
        <f>BP26+BP31+BP38+BP43</f>
        <v>0</v>
      </c>
      <c r="BQ54" s="2">
        <f>BN54-BO54</f>
        <v>0</v>
      </c>
      <c r="BS54" s="2" t="str">
        <f>$AF$19</f>
        <v>SC Neuengeseke</v>
      </c>
      <c r="BT54" s="2">
        <f>$BP$55</f>
        <v>0</v>
      </c>
      <c r="BU54" s="2">
        <f>$BM$55</f>
        <v>0</v>
      </c>
      <c r="BV54" s="2">
        <f>$BN$55</f>
        <v>0</v>
      </c>
      <c r="BW54" s="2">
        <f>$BO$55</f>
        <v>0</v>
      </c>
      <c r="BX54" s="2">
        <f>$BQ$55</f>
        <v>0</v>
      </c>
    </row>
    <row r="55" spans="2:76" ht="18">
      <c r="B55" s="115" t="s">
        <v>5</v>
      </c>
      <c r="C55" s="116"/>
      <c r="D55" s="92" t="str">
        <f>$BS$55</f>
        <v>Germania Hovestadt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111">
        <f>$BT$56</f>
        <v>0</v>
      </c>
      <c r="V55" s="112"/>
      <c r="W55" s="113"/>
      <c r="X55" s="111">
        <f>$BU$56</f>
        <v>0</v>
      </c>
      <c r="Y55" s="112"/>
      <c r="Z55" s="128"/>
      <c r="AA55" s="44">
        <f>$BV$56</f>
        <v>0</v>
      </c>
      <c r="AB55" s="44"/>
      <c r="AC55" s="33" t="s">
        <v>10</v>
      </c>
      <c r="AD55" s="44">
        <f>$BW$56</f>
        <v>0</v>
      </c>
      <c r="AE55" s="45"/>
      <c r="AF55" s="43">
        <f>$BX$56</f>
        <v>0</v>
      </c>
      <c r="AG55" s="44"/>
      <c r="AH55" s="45"/>
      <c r="BM55" s="2">
        <f>BO27+BN34+BN38+BO42</f>
        <v>0</v>
      </c>
      <c r="BN55" s="2">
        <f>BB27+AY34+AY38+BB42</f>
        <v>0</v>
      </c>
      <c r="BO55" s="2">
        <f>AY27+BB34+BB38+AY42</f>
        <v>0</v>
      </c>
      <c r="BP55" s="2">
        <f>BP27+BP34+BP38+BP42</f>
        <v>0</v>
      </c>
      <c r="BQ55" s="2">
        <f>BN55-BO55</f>
        <v>0</v>
      </c>
      <c r="BS55" s="2" t="str">
        <f>$AF$20</f>
        <v>Germania Hovestadt</v>
      </c>
      <c r="BT55" s="2">
        <f>$BP$56</f>
        <v>0</v>
      </c>
      <c r="BU55" s="2">
        <f>$BM$56</f>
        <v>0</v>
      </c>
      <c r="BV55" s="2">
        <f>$BN$56</f>
        <v>0</v>
      </c>
      <c r="BW55" s="2">
        <f>$BO$56</f>
        <v>0</v>
      </c>
      <c r="BX55" s="2">
        <f>$BQ$56</f>
        <v>0</v>
      </c>
    </row>
    <row r="56" spans="2:76" ht="18">
      <c r="B56" s="136" t="s">
        <v>6</v>
      </c>
      <c r="C56" s="116"/>
      <c r="D56" s="92" t="str">
        <f>$BS$56</f>
        <v>TuS Wickede II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11">
        <f>$BT$56</f>
        <v>0</v>
      </c>
      <c r="V56" s="112"/>
      <c r="W56" s="113"/>
      <c r="X56" s="111">
        <f>$BU$56</f>
        <v>0</v>
      </c>
      <c r="Y56" s="112"/>
      <c r="Z56" s="128"/>
      <c r="AA56" s="44">
        <f>$BV$56</f>
        <v>0</v>
      </c>
      <c r="AB56" s="44"/>
      <c r="AC56" s="33" t="s">
        <v>10</v>
      </c>
      <c r="AD56" s="44">
        <f>$BW$56</f>
        <v>0</v>
      </c>
      <c r="AE56" s="45"/>
      <c r="AF56" s="43">
        <f>$BX$56</f>
        <v>0</v>
      </c>
      <c r="AG56" s="44"/>
      <c r="AH56" s="45"/>
      <c r="BM56" s="2">
        <f>BN27+BO31+BN35+BO39</f>
        <v>0</v>
      </c>
      <c r="BN56" s="2">
        <f>AY27+BB31+AY35+BB39</f>
        <v>0</v>
      </c>
      <c r="BO56" s="2">
        <f>BB27+AY31+BB35+AY39</f>
        <v>0</v>
      </c>
      <c r="BP56" s="2">
        <f>BP27+BP31+BP35+BP39</f>
        <v>0</v>
      </c>
      <c r="BQ56" s="2">
        <f>BN56-BO56</f>
        <v>0</v>
      </c>
      <c r="BS56" s="2" t="str">
        <f>$AF$21</f>
        <v>TuS Wickede II</v>
      </c>
      <c r="BT56" s="2">
        <f>$BP$57</f>
        <v>0</v>
      </c>
      <c r="BU56" s="2">
        <f>$BM$57</f>
        <v>0</v>
      </c>
      <c r="BV56" s="2">
        <f>$BN$57</f>
        <v>0</v>
      </c>
      <c r="BW56" s="2">
        <f>$BO$57</f>
        <v>0</v>
      </c>
      <c r="BX56" s="2">
        <f>$BQ$57</f>
        <v>0</v>
      </c>
    </row>
    <row r="57" spans="2:76" ht="18.75" thickBot="1">
      <c r="B57" s="137" t="s">
        <v>43</v>
      </c>
      <c r="C57" s="138"/>
      <c r="D57" s="139" t="str">
        <f>$BS$57</f>
        <v>SuS Scheidingen</v>
      </c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29">
        <f>$BT$57</f>
        <v>0</v>
      </c>
      <c r="V57" s="130"/>
      <c r="W57" s="131"/>
      <c r="X57" s="129">
        <f>$BU$57</f>
        <v>0</v>
      </c>
      <c r="Y57" s="130"/>
      <c r="Z57" s="132"/>
      <c r="AA57" s="97">
        <f>$BV$57</f>
        <v>0</v>
      </c>
      <c r="AB57" s="97"/>
      <c r="AC57" s="34" t="s">
        <v>10</v>
      </c>
      <c r="AD57" s="97">
        <f>$BW$57</f>
        <v>0</v>
      </c>
      <c r="AE57" s="102"/>
      <c r="AF57" s="101">
        <f>$BX$57</f>
        <v>0</v>
      </c>
      <c r="AG57" s="97"/>
      <c r="AH57" s="102"/>
      <c r="BM57" s="2">
        <f>BN30+BO34+BN39+BO43</f>
        <v>0</v>
      </c>
      <c r="BN57" s="2">
        <f>AY30+AY34+AY39+AY43</f>
        <v>0</v>
      </c>
      <c r="BO57" s="2">
        <f>BB30+AY34+BB39+AY43</f>
        <v>0</v>
      </c>
      <c r="BP57" s="2">
        <f>BP30+BP34+BP39+BP43</f>
        <v>0</v>
      </c>
      <c r="BQ57" s="2">
        <f>BN57-BO57</f>
        <v>0</v>
      </c>
      <c r="BS57" s="2" t="str">
        <f>$AF$17</f>
        <v>SuS Scheidingen</v>
      </c>
      <c r="BT57" s="2">
        <f>$BP$53</f>
        <v>0</v>
      </c>
      <c r="BU57" s="2">
        <f>$BM$53</f>
        <v>0</v>
      </c>
      <c r="BV57" s="2">
        <f>$BN$53</f>
        <v>0</v>
      </c>
      <c r="BW57" s="2">
        <f>$BO$53</f>
        <v>0</v>
      </c>
      <c r="BX57" s="2">
        <f>$BQ$53</f>
        <v>0</v>
      </c>
    </row>
    <row r="59" spans="56:71" ht="12.75" customHeight="1" thickBot="1">
      <c r="BD59" s="40"/>
      <c r="BE59" s="40"/>
      <c r="BF59" s="40"/>
      <c r="BG59" s="40"/>
      <c r="BH59" s="40"/>
      <c r="BI59" s="40"/>
      <c r="BJ59" s="40"/>
      <c r="BK59" s="40"/>
      <c r="BL59" s="40"/>
      <c r="BS59" s="24"/>
    </row>
    <row r="60" spans="2:71" ht="18.75" thickBot="1">
      <c r="B60" s="220" t="s">
        <v>34</v>
      </c>
      <c r="C60" s="222"/>
      <c r="D60" s="220" t="s">
        <v>8</v>
      </c>
      <c r="E60" s="221"/>
      <c r="F60" s="221"/>
      <c r="G60" s="221"/>
      <c r="H60" s="220" t="s">
        <v>0</v>
      </c>
      <c r="I60" s="221"/>
      <c r="J60" s="221"/>
      <c r="K60" s="221"/>
      <c r="L60" s="222"/>
      <c r="M60" s="220" t="s">
        <v>35</v>
      </c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2"/>
      <c r="AY60" s="220" t="s">
        <v>9</v>
      </c>
      <c r="AZ60" s="221"/>
      <c r="BA60" s="221"/>
      <c r="BB60" s="221"/>
      <c r="BC60" s="223"/>
      <c r="BD60" s="40"/>
      <c r="BE60" s="40"/>
      <c r="BF60" s="40"/>
      <c r="BG60" s="40"/>
      <c r="BH60" s="40"/>
      <c r="BI60" s="40"/>
      <c r="BJ60" s="40"/>
      <c r="BK60" s="40"/>
      <c r="BL60" s="40"/>
      <c r="BS60" s="25" t="s">
        <v>41</v>
      </c>
    </row>
    <row r="61" spans="2:71" ht="18">
      <c r="B61" s="230">
        <v>22</v>
      </c>
      <c r="C61" s="231"/>
      <c r="D61" s="232">
        <v>2</v>
      </c>
      <c r="E61" s="233"/>
      <c r="F61" s="233"/>
      <c r="G61" s="234"/>
      <c r="H61" s="235">
        <v>0.7048611111111112</v>
      </c>
      <c r="I61" s="168"/>
      <c r="J61" s="168"/>
      <c r="K61" s="168"/>
      <c r="L61" s="236"/>
      <c r="M61" s="237">
        <f>IF(U46=0,"",D46)</f>
      </c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7" t="s">
        <v>11</v>
      </c>
      <c r="AG61" s="226">
        <f>IF(U53=0,"",D53)</f>
      </c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7"/>
      <c r="AY61" s="228"/>
      <c r="AZ61" s="58"/>
      <c r="BA61" s="42" t="s">
        <v>10</v>
      </c>
      <c r="BB61" s="58"/>
      <c r="BC61" s="229"/>
      <c r="BD61" s="39"/>
      <c r="BE61" s="39"/>
      <c r="BF61" s="39"/>
      <c r="BG61" s="39"/>
      <c r="BH61" s="39"/>
      <c r="BI61" s="39"/>
      <c r="BJ61" s="39"/>
      <c r="BK61" s="39"/>
      <c r="BL61" s="39"/>
      <c r="BM61" s="2">
        <f>AY61-BB61</f>
        <v>0</v>
      </c>
      <c r="BS61" s="25" t="s">
        <v>42</v>
      </c>
    </row>
    <row r="62" spans="2:55" ht="12.75" customHeight="1" thickBot="1">
      <c r="B62" s="18"/>
      <c r="C62" s="19"/>
      <c r="D62" s="20"/>
      <c r="E62" s="21"/>
      <c r="F62" s="21"/>
      <c r="G62" s="22"/>
      <c r="H62" s="20"/>
      <c r="I62" s="21"/>
      <c r="J62" s="21"/>
      <c r="K62" s="21"/>
      <c r="L62" s="22"/>
      <c r="M62" s="238" t="s">
        <v>36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"/>
      <c r="AG62" s="239" t="s">
        <v>37</v>
      </c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40"/>
      <c r="AY62" s="20"/>
      <c r="AZ62" s="21"/>
      <c r="BA62" s="21"/>
      <c r="BB62" s="21"/>
      <c r="BC62" s="41"/>
    </row>
    <row r="63" spans="2:76" s="28" customFormat="1" ht="18.75" thickBot="1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</row>
    <row r="64" spans="13:50" ht="18.75" thickBot="1">
      <c r="M64" s="250" t="s">
        <v>38</v>
      </c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2"/>
    </row>
    <row r="65" spans="13:50" ht="18">
      <c r="M65" s="253" t="s">
        <v>3</v>
      </c>
      <c r="N65" s="254"/>
      <c r="O65" s="255"/>
      <c r="P65" s="244">
        <f>IF((OR(AY61="",BB61="")),"",IF(BM61&gt;0,M61,AG61))</f>
      </c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6"/>
    </row>
    <row r="66" spans="13:50" ht="18">
      <c r="M66" s="256" t="s">
        <v>4</v>
      </c>
      <c r="N66" s="257"/>
      <c r="O66" s="258"/>
      <c r="P66" s="247">
        <f>IF((OR(AY61="",BB61="")),"",IF(BM61&lt;0,M61,AG61))</f>
      </c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9"/>
    </row>
    <row r="67" spans="13:50" ht="18">
      <c r="M67" s="256" t="s">
        <v>5</v>
      </c>
      <c r="N67" s="257"/>
      <c r="O67" s="258"/>
      <c r="P67" s="268" t="e">
        <f>IF((OR(#REF!="",#REF!="")),"",IF(#REF!&gt;0,#REF!,#REF!))</f>
        <v>#REF!</v>
      </c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70"/>
    </row>
    <row r="68" spans="13:50" ht="18.75" thickBot="1">
      <c r="M68" s="241" t="s">
        <v>6</v>
      </c>
      <c r="N68" s="242"/>
      <c r="O68" s="243"/>
      <c r="P68" s="271" t="e">
        <f>IF((OR(#REF!="",#REF!="")),"",IF(#REF!&lt;0,#REF!,#REF!))</f>
        <v>#REF!</v>
      </c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3"/>
    </row>
    <row r="69" spans="13:50" ht="18"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</row>
    <row r="70" spans="13:50" ht="18"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3:50" ht="18"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3:50" ht="18"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</sheetData>
  <sheetProtection/>
  <mergeCells count="332">
    <mergeCell ref="BD37:BH37"/>
    <mergeCell ref="BD38:BH38"/>
    <mergeCell ref="BD36:BH36"/>
    <mergeCell ref="BD30:BH30"/>
    <mergeCell ref="BD31:BH31"/>
    <mergeCell ref="BD32:BH32"/>
    <mergeCell ref="BD33:BH33"/>
    <mergeCell ref="M67:O67"/>
    <mergeCell ref="BD35:BH35"/>
    <mergeCell ref="BD23:BH23"/>
    <mergeCell ref="BD24:BH24"/>
    <mergeCell ref="BD25:BH25"/>
    <mergeCell ref="BD26:BH26"/>
    <mergeCell ref="BD27:BH27"/>
    <mergeCell ref="BD28:BH28"/>
    <mergeCell ref="BD29:BH29"/>
    <mergeCell ref="BD34:BH34"/>
    <mergeCell ref="M62:AE62"/>
    <mergeCell ref="AG62:AX62"/>
    <mergeCell ref="M68:O68"/>
    <mergeCell ref="P65:AX65"/>
    <mergeCell ref="P66:AX66"/>
    <mergeCell ref="P67:AX67"/>
    <mergeCell ref="P68:AX68"/>
    <mergeCell ref="M64:AX64"/>
    <mergeCell ref="M65:O65"/>
    <mergeCell ref="M66:O66"/>
    <mergeCell ref="AG61:AX61"/>
    <mergeCell ref="AY61:AZ61"/>
    <mergeCell ref="BB61:BC61"/>
    <mergeCell ref="B60:C60"/>
    <mergeCell ref="D60:G60"/>
    <mergeCell ref="B61:C61"/>
    <mergeCell ref="D61:G61"/>
    <mergeCell ref="H61:L61"/>
    <mergeCell ref="M61:AE61"/>
    <mergeCell ref="H60:L60"/>
    <mergeCell ref="AY60:BC60"/>
    <mergeCell ref="P14:S14"/>
    <mergeCell ref="U50:W50"/>
    <mergeCell ref="AF17:BC17"/>
    <mergeCell ref="AF18:BC18"/>
    <mergeCell ref="X46:Z46"/>
    <mergeCell ref="D46:T46"/>
    <mergeCell ref="D47:T47"/>
    <mergeCell ref="AF19:BC19"/>
    <mergeCell ref="AJ14:AM14"/>
    <mergeCell ref="E14:K14"/>
    <mergeCell ref="T14:X14"/>
    <mergeCell ref="M60:AX60"/>
    <mergeCell ref="AY31:AZ31"/>
    <mergeCell ref="AY23:BC23"/>
    <mergeCell ref="P28:AF28"/>
    <mergeCell ref="E2:AZ2"/>
    <mergeCell ref="E4:AZ4"/>
    <mergeCell ref="E6:AZ6"/>
    <mergeCell ref="B16:AA16"/>
    <mergeCell ref="AD16:BC16"/>
    <mergeCell ref="AD12:AI12"/>
    <mergeCell ref="AD14:AI14"/>
    <mergeCell ref="AF21:BC21"/>
    <mergeCell ref="BB26:BC26"/>
    <mergeCell ref="BB27:BC27"/>
    <mergeCell ref="AY30:AZ30"/>
    <mergeCell ref="AD17:AE17"/>
    <mergeCell ref="AD18:AE18"/>
    <mergeCell ref="B19:C19"/>
    <mergeCell ref="B21:C21"/>
    <mergeCell ref="B17:C17"/>
    <mergeCell ref="B18:C18"/>
    <mergeCell ref="D17:AA17"/>
    <mergeCell ref="D18:AA18"/>
    <mergeCell ref="B20:C20"/>
    <mergeCell ref="B23:C23"/>
    <mergeCell ref="D23:G23"/>
    <mergeCell ref="H23:J23"/>
    <mergeCell ref="P27:AF27"/>
    <mergeCell ref="AY28:AZ28"/>
    <mergeCell ref="D19:AA19"/>
    <mergeCell ref="D21:AA21"/>
    <mergeCell ref="P23:AX23"/>
    <mergeCell ref="AD20:AE20"/>
    <mergeCell ref="AF20:BC20"/>
    <mergeCell ref="AD19:AE19"/>
    <mergeCell ref="AD21:AE21"/>
    <mergeCell ref="K23:O23"/>
    <mergeCell ref="BB30:BC30"/>
    <mergeCell ref="BB31:BC31"/>
    <mergeCell ref="P29:AF29"/>
    <mergeCell ref="AY24:AZ24"/>
    <mergeCell ref="AY25:AZ25"/>
    <mergeCell ref="AY26:AZ26"/>
    <mergeCell ref="AY27:AZ27"/>
    <mergeCell ref="P24:AF24"/>
    <mergeCell ref="P25:AF25"/>
    <mergeCell ref="P26:AF26"/>
    <mergeCell ref="AY32:AZ32"/>
    <mergeCell ref="AY33:AZ33"/>
    <mergeCell ref="BB34:BC34"/>
    <mergeCell ref="BB35:BC35"/>
    <mergeCell ref="AY34:AZ34"/>
    <mergeCell ref="AY35:AZ35"/>
    <mergeCell ref="BB32:BC32"/>
    <mergeCell ref="BB33:BC33"/>
    <mergeCell ref="BB24:BC24"/>
    <mergeCell ref="BB25:BC25"/>
    <mergeCell ref="BB28:BC28"/>
    <mergeCell ref="BB29:BC29"/>
    <mergeCell ref="AY29:AZ29"/>
    <mergeCell ref="AH33:AX33"/>
    <mergeCell ref="AH24:AX24"/>
    <mergeCell ref="AH25:AX25"/>
    <mergeCell ref="AH26:AX26"/>
    <mergeCell ref="AH27:AX27"/>
    <mergeCell ref="AH28:AX28"/>
    <mergeCell ref="AH29:AX29"/>
    <mergeCell ref="AH30:AX30"/>
    <mergeCell ref="AH31:AX31"/>
    <mergeCell ref="AH32:AX32"/>
    <mergeCell ref="P30:AF30"/>
    <mergeCell ref="P31:AF31"/>
    <mergeCell ref="K30:O30"/>
    <mergeCell ref="K31:O31"/>
    <mergeCell ref="K34:O34"/>
    <mergeCell ref="K35:O35"/>
    <mergeCell ref="P32:AF32"/>
    <mergeCell ref="P33:AF33"/>
    <mergeCell ref="P34:AF34"/>
    <mergeCell ref="H25:J25"/>
    <mergeCell ref="H26:J26"/>
    <mergeCell ref="K28:O28"/>
    <mergeCell ref="H27:J27"/>
    <mergeCell ref="K29:O29"/>
    <mergeCell ref="H29:J29"/>
    <mergeCell ref="H28:J28"/>
    <mergeCell ref="D24:G24"/>
    <mergeCell ref="D25:G25"/>
    <mergeCell ref="D26:G26"/>
    <mergeCell ref="D27:G27"/>
    <mergeCell ref="D28:G28"/>
    <mergeCell ref="D29:G29"/>
    <mergeCell ref="H24:J24"/>
    <mergeCell ref="B24:C24"/>
    <mergeCell ref="B25:C25"/>
    <mergeCell ref="B26:C26"/>
    <mergeCell ref="B27:C27"/>
    <mergeCell ref="B28:C28"/>
    <mergeCell ref="B29:C29"/>
    <mergeCell ref="B30:C30"/>
    <mergeCell ref="B31:C31"/>
    <mergeCell ref="B34:C34"/>
    <mergeCell ref="H34:J34"/>
    <mergeCell ref="B35:C35"/>
    <mergeCell ref="D34:G34"/>
    <mergeCell ref="D35:G35"/>
    <mergeCell ref="D32:G32"/>
    <mergeCell ref="D33:G33"/>
    <mergeCell ref="H35:J35"/>
    <mergeCell ref="H30:J30"/>
    <mergeCell ref="H31:J31"/>
    <mergeCell ref="H32:J32"/>
    <mergeCell ref="H33:J33"/>
    <mergeCell ref="D30:G30"/>
    <mergeCell ref="D31:G31"/>
    <mergeCell ref="B32:C32"/>
    <mergeCell ref="B33:C33"/>
    <mergeCell ref="B46:C46"/>
    <mergeCell ref="U45:W45"/>
    <mergeCell ref="H42:J42"/>
    <mergeCell ref="B39:C39"/>
    <mergeCell ref="B41:C41"/>
    <mergeCell ref="D41:G41"/>
    <mergeCell ref="H41:J41"/>
    <mergeCell ref="B38:C38"/>
    <mergeCell ref="B50:C50"/>
    <mergeCell ref="X47:Z47"/>
    <mergeCell ref="X49:Z49"/>
    <mergeCell ref="X50:Z50"/>
    <mergeCell ref="D49:T49"/>
    <mergeCell ref="D50:T50"/>
    <mergeCell ref="B47:C47"/>
    <mergeCell ref="B49:C49"/>
    <mergeCell ref="B48:C48"/>
    <mergeCell ref="D48:T48"/>
    <mergeCell ref="AD50:AE50"/>
    <mergeCell ref="AA47:AB47"/>
    <mergeCell ref="AA48:AB48"/>
    <mergeCell ref="AD48:AE48"/>
    <mergeCell ref="AF53:AH53"/>
    <mergeCell ref="AF56:AH56"/>
    <mergeCell ref="AF47:AH47"/>
    <mergeCell ref="AF49:AH49"/>
    <mergeCell ref="AF50:AH50"/>
    <mergeCell ref="AF52:AH52"/>
    <mergeCell ref="AF55:AH55"/>
    <mergeCell ref="AD57:AE57"/>
    <mergeCell ref="B54:C54"/>
    <mergeCell ref="D54:T54"/>
    <mergeCell ref="U54:W54"/>
    <mergeCell ref="X54:Z54"/>
    <mergeCell ref="AD54:AE54"/>
    <mergeCell ref="B57:C57"/>
    <mergeCell ref="D57:T57"/>
    <mergeCell ref="K27:O27"/>
    <mergeCell ref="K37:O37"/>
    <mergeCell ref="B56:C56"/>
    <mergeCell ref="AD56:AE56"/>
    <mergeCell ref="AA49:AB49"/>
    <mergeCell ref="AA50:AB50"/>
    <mergeCell ref="X45:Z45"/>
    <mergeCell ref="AA45:AE45"/>
    <mergeCell ref="AD47:AE47"/>
    <mergeCell ref="AD49:AE49"/>
    <mergeCell ref="K38:O38"/>
    <mergeCell ref="P40:AF40"/>
    <mergeCell ref="D42:G42"/>
    <mergeCell ref="L14:M14"/>
    <mergeCell ref="N14:O14"/>
    <mergeCell ref="K32:O32"/>
    <mergeCell ref="K33:O33"/>
    <mergeCell ref="K24:O24"/>
    <mergeCell ref="K25:O25"/>
    <mergeCell ref="K26:O26"/>
    <mergeCell ref="U57:W57"/>
    <mergeCell ref="X57:Z57"/>
    <mergeCell ref="X53:Z53"/>
    <mergeCell ref="K41:O41"/>
    <mergeCell ref="U48:W48"/>
    <mergeCell ref="K43:O43"/>
    <mergeCell ref="U46:W46"/>
    <mergeCell ref="B45:T45"/>
    <mergeCell ref="U47:W47"/>
    <mergeCell ref="U49:W49"/>
    <mergeCell ref="AA56:AB56"/>
    <mergeCell ref="D56:T56"/>
    <mergeCell ref="X55:Z55"/>
    <mergeCell ref="U56:W56"/>
    <mergeCell ref="X56:Z56"/>
    <mergeCell ref="H37:J37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AA52:AE52"/>
    <mergeCell ref="B52:T52"/>
    <mergeCell ref="AA55:AB55"/>
    <mergeCell ref="AA53:AB53"/>
    <mergeCell ref="AD53:AE53"/>
    <mergeCell ref="U55:W55"/>
    <mergeCell ref="AD55:AE55"/>
    <mergeCell ref="B53:C53"/>
    <mergeCell ref="B55:C55"/>
    <mergeCell ref="X52:Z52"/>
    <mergeCell ref="AY37:AZ37"/>
    <mergeCell ref="BB37:BC37"/>
    <mergeCell ref="AY36:AZ36"/>
    <mergeCell ref="BB36:BC36"/>
    <mergeCell ref="AH36:AX36"/>
    <mergeCell ref="AH34:AX34"/>
    <mergeCell ref="AH35:AX35"/>
    <mergeCell ref="P35:AF35"/>
    <mergeCell ref="P36:AF36"/>
    <mergeCell ref="BB38:BC38"/>
    <mergeCell ref="AA57:AB57"/>
    <mergeCell ref="D20:AA20"/>
    <mergeCell ref="AF57:AH57"/>
    <mergeCell ref="AA54:AB54"/>
    <mergeCell ref="AF54:AH54"/>
    <mergeCell ref="D53:T53"/>
    <mergeCell ref="U53:W53"/>
    <mergeCell ref="P37:AF37"/>
    <mergeCell ref="AH37:AX37"/>
    <mergeCell ref="B36:C36"/>
    <mergeCell ref="D36:G36"/>
    <mergeCell ref="H36:J36"/>
    <mergeCell ref="K36:O36"/>
    <mergeCell ref="B37:C37"/>
    <mergeCell ref="D37:G37"/>
    <mergeCell ref="D55:T55"/>
    <mergeCell ref="AH41:AX41"/>
    <mergeCell ref="P42:AF42"/>
    <mergeCell ref="AF48:AH48"/>
    <mergeCell ref="U52:W52"/>
    <mergeCell ref="P41:AF41"/>
    <mergeCell ref="AH43:AX43"/>
    <mergeCell ref="AH42:AX42"/>
    <mergeCell ref="AY38:AZ38"/>
    <mergeCell ref="K39:O39"/>
    <mergeCell ref="D39:G39"/>
    <mergeCell ref="H39:J39"/>
    <mergeCell ref="AH39:AX39"/>
    <mergeCell ref="P38:AF38"/>
    <mergeCell ref="AH38:AX38"/>
    <mergeCell ref="P39:AF39"/>
    <mergeCell ref="D38:G38"/>
    <mergeCell ref="H38:J38"/>
    <mergeCell ref="B40:C40"/>
    <mergeCell ref="D40:G40"/>
    <mergeCell ref="H40:J40"/>
    <mergeCell ref="K40:O40"/>
    <mergeCell ref="AH40:AX40"/>
    <mergeCell ref="BB40:BC40"/>
    <mergeCell ref="AY41:AZ41"/>
    <mergeCell ref="BB41:BC41"/>
    <mergeCell ref="BB39:BC39"/>
    <mergeCell ref="BD39:BH39"/>
    <mergeCell ref="AY40:AZ40"/>
    <mergeCell ref="BD40:BH40"/>
    <mergeCell ref="AY39:AZ39"/>
    <mergeCell ref="BD41:BH41"/>
    <mergeCell ref="B43:C43"/>
    <mergeCell ref="AY43:AZ43"/>
    <mergeCell ref="BB43:BC43"/>
    <mergeCell ref="AY42:AZ42"/>
    <mergeCell ref="K42:O42"/>
    <mergeCell ref="D43:G43"/>
    <mergeCell ref="H43:J43"/>
    <mergeCell ref="P43:AF43"/>
    <mergeCell ref="B42:C42"/>
    <mergeCell ref="X48:Z48"/>
    <mergeCell ref="BD43:BH43"/>
    <mergeCell ref="BD42:BH42"/>
    <mergeCell ref="AF45:AH45"/>
    <mergeCell ref="AF46:AH46"/>
    <mergeCell ref="BB42:BC42"/>
    <mergeCell ref="AA46:AB46"/>
    <mergeCell ref="AD46:AE46"/>
  </mergeCells>
  <dataValidations count="1">
    <dataValidation type="list" showInputMessage="1" showErrorMessage="1" sqref="BD61:BL61">
      <formula1>$BS$59:$BS$61</formula1>
    </dataValidation>
  </dataValidations>
  <printOptions/>
  <pageMargins left="0.46" right="0.43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Peters</cp:lastModifiedBy>
  <cp:lastPrinted>2012-06-10T10:37:52Z</cp:lastPrinted>
  <dcterms:created xsi:type="dcterms:W3CDTF">1996-10-17T05:27:31Z</dcterms:created>
  <dcterms:modified xsi:type="dcterms:W3CDTF">2012-11-12T10:54:11Z</dcterms:modified>
  <cp:category/>
  <cp:version/>
  <cp:contentType/>
  <cp:contentStatus/>
</cp:coreProperties>
</file>